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.tursynkhanova\Desktop\"/>
    </mc:Choice>
  </mc:AlternateContent>
  <xr:revisionPtr revIDLastSave="0" documentId="13_ncr:1_{40F096A0-106C-437C-BBA5-1D268E6FA902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ПГЗ" sheetId="1" r:id="rId1"/>
  </sheets>
  <externalReferences>
    <externalReference r:id="rId2"/>
  </externalReferences>
  <definedNames>
    <definedName name="_xlnm._FilterDatabase" localSheetId="0" hidden="1">ПГЗ!$A$12:$U$195</definedName>
    <definedName name="АБП">'[1]Служебный ФКРБ'!$A$2:$A$202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ПГЗ!$A$1:$U$195</definedName>
    <definedName name="Обоснование">OFFSET([1]ОПГЗ!$A$1,MATCH('[1]План ГЗ'!$P1,[1]ОПГЗ!$A:$A,0)-1,1,COUNTIF([1]ОПГЗ!$A:$A,'[1]План ГЗ'!$P1),1)</definedName>
    <definedName name="Подпрограмма">'[1]Служебный ФКРБ'!$C$2:$C$32</definedName>
    <definedName name="Программа">'[1]Служебный ФКРБ'!$B$2:$B$177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0" i="1" l="1"/>
  <c r="N121" i="1"/>
  <c r="M162" i="1" l="1"/>
  <c r="N190" i="1"/>
  <c r="N110" i="1" l="1"/>
  <c r="N189" i="1" l="1"/>
  <c r="N188" i="1"/>
  <c r="N187" i="1"/>
  <c r="N186" i="1"/>
  <c r="N185" i="1"/>
  <c r="N182" i="1" l="1"/>
  <c r="N120" i="1" l="1"/>
  <c r="M159" i="1" l="1"/>
  <c r="N158" i="1"/>
  <c r="M169" i="1" l="1"/>
  <c r="M161" i="1"/>
  <c r="N161" i="1" s="1"/>
  <c r="M160" i="1"/>
  <c r="N129" i="1"/>
  <c r="N181" i="1" l="1"/>
  <c r="M176" i="1"/>
  <c r="N176" i="1" s="1"/>
  <c r="N179" i="1"/>
  <c r="N159" i="1"/>
  <c r="N148" i="1"/>
  <c r="N155" i="1"/>
  <c r="N174" i="1"/>
  <c r="N140" i="1"/>
  <c r="N141" i="1"/>
  <c r="N139" i="1"/>
  <c r="N143" i="1"/>
  <c r="N144" i="1"/>
  <c r="N145" i="1"/>
  <c r="N157" i="1"/>
  <c r="N103" i="1"/>
  <c r="N104" i="1"/>
  <c r="N96" i="1" l="1"/>
  <c r="N95" i="1"/>
  <c r="N93" i="1"/>
  <c r="N92" i="1"/>
  <c r="N91" i="1"/>
  <c r="N90" i="1"/>
  <c r="N89" i="1"/>
  <c r="N88" i="1"/>
  <c r="N87" i="1"/>
  <c r="N86" i="1"/>
  <c r="N85" i="1"/>
  <c r="N84" i="1"/>
  <c r="N83" i="1"/>
  <c r="N81" i="1"/>
  <c r="N80" i="1"/>
  <c r="N79" i="1"/>
  <c r="N78" i="1"/>
  <c r="N77" i="1"/>
  <c r="N76" i="1"/>
  <c r="N75" i="1"/>
  <c r="N74" i="1"/>
  <c r="N71" i="1"/>
  <c r="N67" i="1"/>
  <c r="N68" i="1"/>
  <c r="N69" i="1"/>
  <c r="N70" i="1"/>
  <c r="N66" i="1"/>
  <c r="M31" i="1"/>
  <c r="N31" i="1" s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N13" i="1" s="1"/>
  <c r="N173" i="1" l="1"/>
  <c r="N180" i="1" l="1"/>
  <c r="N146" i="1" l="1"/>
  <c r="N28" i="1" l="1"/>
  <c r="N29" i="1"/>
  <c r="N30" i="1"/>
  <c r="N27" i="1"/>
  <c r="N175" i="1"/>
  <c r="N14" i="1" l="1"/>
  <c r="N15" i="1"/>
  <c r="N16" i="1"/>
  <c r="N17" i="1"/>
  <c r="N18" i="1"/>
  <c r="N19" i="1"/>
  <c r="N20" i="1"/>
  <c r="N21" i="1"/>
  <c r="N22" i="1"/>
  <c r="N23" i="1"/>
  <c r="N24" i="1"/>
  <c r="N25" i="1"/>
  <c r="N102" i="1" l="1"/>
  <c r="N105" i="1"/>
  <c r="N172" i="1" l="1"/>
  <c r="N171" i="1"/>
  <c r="N73" i="1" l="1"/>
  <c r="N72" i="1"/>
  <c r="N131" i="1" l="1"/>
  <c r="N132" i="1"/>
  <c r="N147" i="1" l="1"/>
  <c r="N169" i="1" l="1"/>
  <c r="N168" i="1"/>
  <c r="N167" i="1"/>
  <c r="N166" i="1"/>
  <c r="N165" i="1"/>
  <c r="N164" i="1"/>
  <c r="N163" i="1"/>
  <c r="N162" i="1"/>
  <c r="N152" i="1"/>
  <c r="N151" i="1"/>
  <c r="N150" i="1"/>
  <c r="N149" i="1"/>
  <c r="N138" i="1" l="1"/>
  <c r="N137" i="1"/>
  <c r="N136" i="1"/>
  <c r="N135" i="1"/>
  <c r="N134" i="1"/>
  <c r="N133" i="1"/>
  <c r="N127" i="1"/>
  <c r="N126" i="1"/>
  <c r="N125" i="1"/>
  <c r="N124" i="1"/>
  <c r="N114" i="1"/>
  <c r="N113" i="1"/>
  <c r="N106" i="1" l="1"/>
  <c r="N101" i="1"/>
  <c r="N100" i="1"/>
  <c r="N65" i="1" l="1"/>
  <c r="N64" i="1"/>
  <c r="N63" i="1"/>
  <c r="N61" i="1"/>
  <c r="N59" i="1"/>
  <c r="N56" i="1"/>
  <c r="N55" i="1"/>
  <c r="N54" i="1"/>
  <c r="N52" i="1"/>
  <c r="N51" i="1"/>
  <c r="N50" i="1"/>
  <c r="N47" i="1"/>
  <c r="N46" i="1"/>
  <c r="N45" i="1"/>
  <c r="N44" i="1"/>
  <c r="N43" i="1"/>
  <c r="N42" i="1"/>
  <c r="N40" i="1"/>
  <c r="N39" i="1"/>
  <c r="N38" i="1"/>
  <c r="N35" i="1" l="1"/>
  <c r="N32" i="1"/>
  <c r="N26" i="1"/>
  <c r="N160" i="1" l="1"/>
  <c r="N58" i="1"/>
  <c r="N156" i="1" l="1"/>
  <c r="N118" i="1"/>
  <c r="N108" i="1" l="1"/>
  <c r="N57" i="1"/>
  <c r="N37" i="1"/>
  <c r="N62" i="1"/>
  <c r="N60" i="1"/>
  <c r="N33" i="1"/>
  <c r="N48" i="1"/>
  <c r="N36" i="1"/>
  <c r="N112" i="1" l="1"/>
  <c r="N111" i="1"/>
  <c r="N109" i="1"/>
  <c r="N154" i="1"/>
  <c r="N107" i="1"/>
  <c r="N116" i="1" l="1"/>
  <c r="N115" i="1" l="1"/>
  <c r="N119" i="1" l="1"/>
  <c r="N123" i="1" l="1"/>
  <c r="N49" i="1" l="1"/>
  <c r="N34" i="1" l="1"/>
  <c r="N41" i="1"/>
  <c r="N53" i="1"/>
  <c r="N130" i="1" l="1"/>
  <c r="N153" i="1" l="1"/>
  <c r="N128" i="1" l="1"/>
  <c r="N122" i="1"/>
  <c r="N195" i="1" s="1"/>
</calcChain>
</file>

<file path=xl/sharedStrings.xml><?xml version="1.0" encoding="utf-8"?>
<sst xmlns="http://schemas.openxmlformats.org/spreadsheetml/2006/main" count="2330" uniqueCount="843">
  <si>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</si>
  <si>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</si>
  <si>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</si>
  <si>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</si>
  <si>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</si>
  <si>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</si>
  <si>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</si>
  <si>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</si>
  <si>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</si>
  <si>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01 Закупки, не превышающие финансовый год</t>
  </si>
  <si>
    <t>Товар</t>
  </si>
  <si>
    <t>Бутылка</t>
  </si>
  <si>
    <t xml:space="preserve">в соответствии с технической спецификацией </t>
  </si>
  <si>
    <t>711210000</t>
  </si>
  <si>
    <t>Услуга</t>
  </si>
  <si>
    <t>Қаржылық есептілік аудиті</t>
  </si>
  <si>
    <t>Аудит финансовой отчетности</t>
  </si>
  <si>
    <t>Одна услуга</t>
  </si>
  <si>
    <t>Курьерлік қызметтер</t>
  </si>
  <si>
    <t>Услуги курьерские</t>
  </si>
  <si>
    <t>Кеңселік үй-жайды жалдау</t>
  </si>
  <si>
    <t>Аренда офисного помещения</t>
  </si>
  <si>
    <t xml:space="preserve"> </t>
  </si>
  <si>
    <t>Штука</t>
  </si>
  <si>
    <t>Картридж</t>
  </si>
  <si>
    <t>Тонерный. Черный.</t>
  </si>
  <si>
    <t>Бензин</t>
  </si>
  <si>
    <t>Литр (куб. дм.)</t>
  </si>
  <si>
    <t>в течение года</t>
  </si>
  <si>
    <t>Автокөлік жуу</t>
  </si>
  <si>
    <t>Мойка автотранспорта</t>
  </si>
  <si>
    <t>Услуги представительские</t>
  </si>
  <si>
    <t>Өкілдік шығыстар</t>
  </si>
  <si>
    <t>Представительские расходы</t>
  </si>
  <si>
    <t>Жұмыс берушілерді АҚЖ сақтандыру</t>
  </si>
  <si>
    <t>Страхование ГПО работодателей</t>
  </si>
  <si>
    <t>Доступ к ИС "Параграф"</t>
  </si>
  <si>
    <t>Услуги регистратора</t>
  </si>
  <si>
    <t>Тіркеуші қызметтері</t>
  </si>
  <si>
    <t>Орыс тілінен қазақ тіліне, қазақ тілінен орыс тіліне жазбаша аударма</t>
  </si>
  <si>
    <t>штука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</si>
  <si>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</si>
  <si>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</si>
  <si>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Хостинг қызметтері</t>
  </si>
  <si>
    <t>пачка</t>
  </si>
  <si>
    <t>Вода, 0,5 л</t>
  </si>
  <si>
    <t>01 Закупки, превышающие финансовый год</t>
  </si>
  <si>
    <t xml:space="preserve"> АИ 95 бензині</t>
  </si>
  <si>
    <t>Бензин АИ 95</t>
  </si>
  <si>
    <t>Ауру бойынша қызметкерлерді ерікті сақтандыру қызметтері</t>
  </si>
  <si>
    <t>Страхование работников на случай болезни</t>
  </si>
  <si>
    <t>Подписка к базе данных Bloomberg</t>
  </si>
  <si>
    <t>Bloomberg деректер қорына жазылу</t>
  </si>
  <si>
    <t xml:space="preserve">из одного источника </t>
  </si>
  <si>
    <t xml:space="preserve">запрос ценовых предложений </t>
  </si>
  <si>
    <t>ст. 39 п. 3 пп. 24)</t>
  </si>
  <si>
    <t>ст. 39 п. 3 пп. 11)</t>
  </si>
  <si>
    <t>ст. 39 п. 3 пп. 3)</t>
  </si>
  <si>
    <t>ст. 39 п. 3 пп. 36)</t>
  </si>
  <si>
    <t>ст. 39 п.3 пп. 2), 38)</t>
  </si>
  <si>
    <t>ст. 39 п. 3 пп. 45)</t>
  </si>
  <si>
    <t>ст. 39 п. 3 пп 42)</t>
  </si>
  <si>
    <t>ст. 39 п. 3 пп. 26)</t>
  </si>
  <si>
    <t>Сетевой фильтр</t>
  </si>
  <si>
    <t>ПО "Алтын-Кадры"</t>
  </si>
  <si>
    <t>ст.39 п.3 пп. 3)</t>
  </si>
  <si>
    <t>ст. 39 п. 3 пп. 2)</t>
  </si>
  <si>
    <t>Услуги по сопровождению и технической поддержке информационной системы</t>
  </si>
  <si>
    <t>Услуга по продлению лицензий системы электронного документооборота</t>
  </si>
  <si>
    <t>Электронды құжатайналым жүйесінің лицензияларын ұзарту қызметтері</t>
  </si>
  <si>
    <t>ст. 39 п. 3 пп. 53)</t>
  </si>
  <si>
    <t xml:space="preserve">Код товара, работы, услуги  </t>
  </si>
  <si>
    <t>Наименование закупаемых товаров, работ, услуг</t>
  </si>
  <si>
    <t xml:space="preserve">Краткая характеристика (описание) товаров, работ и услуг  </t>
  </si>
  <si>
    <t>Дополнительная характеристика (на казахском языке)</t>
  </si>
  <si>
    <t xml:space="preserve">Единица измерения  </t>
  </si>
  <si>
    <t>22</t>
  </si>
  <si>
    <t>25</t>
  </si>
  <si>
    <t>в течение года в соответствии с потребностями</t>
  </si>
  <si>
    <t>Приложение к решению Правления</t>
  </si>
  <si>
    <t xml:space="preserve">АО "Казахстанский институт развития индустрии" </t>
  </si>
  <si>
    <t>Услуги по предоставлению информации</t>
  </si>
  <si>
    <t>Услуги по представлению доменного имени</t>
  </si>
  <si>
    <t>Домендік атауды ұзартуға ұсынысы бойынша қызметтер</t>
  </si>
  <si>
    <t>Услуги по  продлению пользования доменным именем</t>
  </si>
  <si>
    <t>ст.39 п.3 пп. 42)</t>
  </si>
  <si>
    <t>23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</si>
  <si>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</si>
  <si>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</si>
  <si>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26</t>
  </si>
  <si>
    <t>27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</si>
  <si>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</si>
  <si>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</si>
  <si>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техникалық ерекшелікке сәйкес</t>
  </si>
  <si>
    <t>Астана қаласы Есіл ауданы</t>
  </si>
  <si>
    <t>район Есиль города Астана</t>
  </si>
  <si>
    <t xml:space="preserve">картриджи 285А  </t>
  </si>
  <si>
    <t xml:space="preserve">картридж 285А  </t>
  </si>
  <si>
    <t>Картриджи 505А</t>
  </si>
  <si>
    <t>упаковка</t>
  </si>
  <si>
    <t>для скоб</t>
  </si>
  <si>
    <t>открытый конкурс</t>
  </si>
  <si>
    <t>Услуги по проведению аудита финансовой отчетности</t>
  </si>
  <si>
    <t>Услуги по администрированию и техническому обслуживанию программного обеспечения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</si>
  <si>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</si>
  <si>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</si>
  <si>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Услуги по техническому обслуживанию компьютерной/периферийной оргтехники/оборудования и их частей</t>
  </si>
  <si>
    <t>"Office 365 BsnessOpen ShrdSvr SNGL" АБ пайдалануын ұзарту қызметтері</t>
  </si>
  <si>
    <t>"Антивирус for Business" АБ пайдалануын ұзарту қызметтері</t>
  </si>
  <si>
    <t>Услуги по продлению лицензий на право использования программного обеспечения</t>
  </si>
  <si>
    <t>Услуги, связанные с представительскими расходами в пределах установленных норм</t>
  </si>
  <si>
    <t>Услуги по аренде административных/производственных помещений</t>
  </si>
  <si>
    <t>Услуги банков по ведению счетов</t>
  </si>
  <si>
    <t>Услуги по медицинскому страхованию на случай болезни</t>
  </si>
  <si>
    <t>Услуги по страхованию гражданско-правовой ответственности владельцев автомобильного транспорта</t>
  </si>
  <si>
    <t>Услуги по предоставлению информации (информации из СМИ, из баз данных, других собранных/обработанных сведений)</t>
  </si>
  <si>
    <t>Услуги по предоставлению информации международными организациями</t>
  </si>
  <si>
    <t>Услуги регистратора ценных бумаг</t>
  </si>
  <si>
    <t>Услуги по письменному переводу</t>
  </si>
  <si>
    <t>"Алтын-Кадрлар" АБ</t>
  </si>
  <si>
    <t>жыл бойына</t>
  </si>
  <si>
    <t xml:space="preserve">в соответствии с условиями договора </t>
  </si>
  <si>
    <t>келісім шартқа сәйкес</t>
  </si>
  <si>
    <t xml:space="preserve">Антистеплер  </t>
  </si>
  <si>
    <t>июнь</t>
  </si>
  <si>
    <t>алфавитно-цифровая</t>
  </si>
  <si>
    <t>Орыс тілінен шет тіліне, шет тілінен орыс тіліне жазбаша аударма</t>
  </si>
  <si>
    <t>Письменный перевод с русского языка  на казахский язык, с казахского языка на русский язык</t>
  </si>
  <si>
    <t>Жүйелік фильтр</t>
  </si>
  <si>
    <t xml:space="preserve">Пернетақта </t>
  </si>
  <si>
    <t>Клавиатура</t>
  </si>
  <si>
    <t>Мышь</t>
  </si>
  <si>
    <t>Тінтуір</t>
  </si>
  <si>
    <t>Өшіргіш</t>
  </si>
  <si>
    <t>Монитор</t>
  </si>
  <si>
    <t>Принтер</t>
  </si>
  <si>
    <t>Услуга обслуживания и ремонта основных средств</t>
  </si>
  <si>
    <t>Негізгі құралдарға техникалық қызмет көрсету және жөндеу</t>
  </si>
  <si>
    <t>Картридждерге техникалық қызмет көрсету және жөндеу</t>
  </si>
  <si>
    <t>Услуга обслуживания и ремонта картриджей</t>
  </si>
  <si>
    <t>Услуги по продлению пользования ПО "Office 365 BsnessOpen ShrdSvr SNGL"</t>
  </si>
  <si>
    <t>Услуги по продлению пользования ПО "Антивирус for Business"</t>
  </si>
  <si>
    <t>Услуги по предоставлению хостинга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</si>
  <si>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</si>
  <si>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</si>
  <si>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Телефон байланысы қызметтері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</si>
  <si>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</si>
  <si>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</si>
  <si>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Интернетке қолжетімділік бойынша қызметтер</t>
  </si>
  <si>
    <t>Услуги по доступу к Интернет</t>
  </si>
  <si>
    <t xml:space="preserve">Вода </t>
  </si>
  <si>
    <t>Услуги по проведению аудита специального назначения субъектов квазигосударственного сектора</t>
  </si>
  <si>
    <t xml:space="preserve"> КАТО</t>
  </si>
  <si>
    <t>от "____  " ноября 2018 года  № _____</t>
  </si>
  <si>
    <t>110711.310.000002</t>
  </si>
  <si>
    <t>негазированная, неминеральная, питьевая, природная</t>
  </si>
  <si>
    <t xml:space="preserve"> 0,5 л. Су  </t>
  </si>
  <si>
    <t>Вода, 0,25 л</t>
  </si>
  <si>
    <t>Xerox WC 7830 үшін тонер-картридж  (black)</t>
  </si>
  <si>
    <t xml:space="preserve">Тонер-картридж (black) для Xerox 7830 </t>
  </si>
  <si>
    <t>Xerox WC 7830 үшін тонер-картридж  (cyan)</t>
  </si>
  <si>
    <t>Xerox WC 7830 үшін тонер-картридж  (yellow)</t>
  </si>
  <si>
    <t>Xerox WC 7830 үшін тонер-картридж  (magenta)</t>
  </si>
  <si>
    <t>262040.000.000281</t>
  </si>
  <si>
    <t>262040.000.000282</t>
  </si>
  <si>
    <t xml:space="preserve"> Тонерный, Цветной</t>
  </si>
  <si>
    <t>262040.000.000280</t>
  </si>
  <si>
    <t xml:space="preserve">Картридж </t>
  </si>
  <si>
    <t>Струйный черный</t>
  </si>
  <si>
    <t>282326.000.000001</t>
  </si>
  <si>
    <t>для копировального аппарата</t>
  </si>
  <si>
    <t>Картридж   CF233A</t>
  </si>
  <si>
    <t>Картридж  CF233A</t>
  </si>
  <si>
    <t>329959.900.000068</t>
  </si>
  <si>
    <t xml:space="preserve"> сетевой</t>
  </si>
  <si>
    <t>Фильтр</t>
  </si>
  <si>
    <t>262015.000.000012</t>
  </si>
  <si>
    <t>262016.930.000001</t>
  </si>
  <si>
    <t xml:space="preserve">оптическая, проводная </t>
  </si>
  <si>
    <t>192021.550.000000</t>
  </si>
  <si>
    <t>марка АИ-95</t>
  </si>
  <si>
    <t>960919.900.000023</t>
  </si>
  <si>
    <t>692010.000.000004</t>
  </si>
  <si>
    <t>841112.900.000009</t>
  </si>
  <si>
    <t>Есеп жүргізу банкінің қызметтері</t>
  </si>
  <si>
    <t>620920.000.000001</t>
  </si>
  <si>
    <t>331219.203.000000</t>
  </si>
  <si>
    <t>Автокөлікке техникалық  қызмет көрсету</t>
  </si>
  <si>
    <t>331219.206.000000</t>
  </si>
  <si>
    <t xml:space="preserve">Техническое  обслуживание автотранспорта </t>
  </si>
  <si>
    <t xml:space="preserve">XEROX 7830/7525/5220 көшірме техниканы жөндеу және техникалық қызмет көрсету </t>
  </si>
  <si>
    <t>Услуга обслуживания и ремонта копировальной техники  XEROX 7830/7525/5220</t>
  </si>
  <si>
    <t>951110.000.000003</t>
  </si>
  <si>
    <t>582950.000.000000</t>
  </si>
  <si>
    <t>611011.200.000000</t>
  </si>
  <si>
    <t>611043.100.000000</t>
  </si>
  <si>
    <t>Услуги по ускоренной/курьерской почтовой связи</t>
  </si>
  <si>
    <t>682012.960.000000</t>
  </si>
  <si>
    <t>749020.000.000010</t>
  </si>
  <si>
    <t>749020.000.000011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</si>
  <si>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</si>
  <si>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</si>
  <si>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</si>
  <si>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"Параграф" АЖ-ге қолжетімділік</t>
  </si>
  <si>
    <t>Услуги по предоставлению статистической информации</t>
  </si>
  <si>
    <t>Статистикалық мәліметтерді ұсыну ызметтері</t>
  </si>
  <si>
    <t>639910.000.000000</t>
  </si>
  <si>
    <t xml:space="preserve">639910.000.000004
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</si>
  <si>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</si>
  <si>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</si>
  <si>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</si>
  <si>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329912.130.000000</t>
  </si>
  <si>
    <t>Ручка канцелярская</t>
  </si>
  <si>
    <t>шариковая</t>
  </si>
  <si>
    <t>620920.000.000016</t>
  </si>
  <si>
    <t>743011.000.000000</t>
  </si>
  <si>
    <t>823011.000.000000</t>
  </si>
  <si>
    <t>620920.000.000008</t>
  </si>
  <si>
    <t>Услуги по предоставлению и продлению пользования доменным именем</t>
  </si>
  <si>
    <t>офисный (универсальный)</t>
  </si>
  <si>
    <t>262017.100.000001</t>
  </si>
  <si>
    <t>262013.000.000011</t>
  </si>
  <si>
    <t>262016.300.000016</t>
  </si>
  <si>
    <t>лазерный, монохромный</t>
  </si>
  <si>
    <t>692010.000.000002</t>
  </si>
  <si>
    <t>Антистеплер</t>
  </si>
  <si>
    <t>Карандаш</t>
  </si>
  <si>
    <t>Ластик</t>
  </si>
  <si>
    <t>172314.500.000001</t>
  </si>
  <si>
    <t>Бумага для офисного оборудования</t>
  </si>
  <si>
    <t>формат А3</t>
  </si>
  <si>
    <t>172314.500.000002</t>
  </si>
  <si>
    <t>формат А4</t>
  </si>
  <si>
    <t>172312.700.000000</t>
  </si>
  <si>
    <t xml:space="preserve">для заметок </t>
  </si>
  <si>
    <t>282323.900.000008</t>
  </si>
  <si>
    <t>172313.500.000001</t>
  </si>
  <si>
    <t>222925.900.000004</t>
  </si>
  <si>
    <t>для документов, с перфорацией, из полипропиленовой пленки</t>
  </si>
  <si>
    <t>222925.500.000012</t>
  </si>
  <si>
    <t>пластиковый, нестираемый</t>
  </si>
  <si>
    <t>222925.500.000011</t>
  </si>
  <si>
    <t>пластиковый, стираемый</t>
  </si>
  <si>
    <t xml:space="preserve"> 329915.100.000000</t>
  </si>
  <si>
    <t>простой</t>
  </si>
  <si>
    <t>Қарындаш</t>
  </si>
  <si>
    <t xml:space="preserve"> 221973.210.000000</t>
  </si>
  <si>
    <t xml:space="preserve">мягкий </t>
  </si>
  <si>
    <t>Манипулятор "мышь"</t>
  </si>
  <si>
    <t xml:space="preserve">Бумага </t>
  </si>
  <si>
    <t>Папка</t>
  </si>
  <si>
    <t>Скоросшиватель</t>
  </si>
  <si>
    <t>Файл-вкладыш</t>
  </si>
  <si>
    <t>Маркер</t>
  </si>
  <si>
    <t>июль</t>
  </si>
  <si>
    <t xml:space="preserve">Калькулятор </t>
  </si>
  <si>
    <t>жыл бойына қажеттілікке сәйкес</t>
  </si>
  <si>
    <t>282312.100.000000</t>
  </si>
  <si>
    <t>бухгалтерский</t>
  </si>
  <si>
    <t>Планируемый срок объявления закупки (месяц)</t>
  </si>
  <si>
    <t>Тонер-картридж (cyan) для Xerox 7830</t>
  </si>
  <si>
    <t>Тонер-картридж  (yellow) для Xerox 7830</t>
  </si>
  <si>
    <t>Тонер-картридж  (magenta) для Xerox 7830</t>
  </si>
  <si>
    <t>декабрь</t>
  </si>
  <si>
    <t xml:space="preserve">Услуги единого оператора в сфере государственных закупок </t>
  </si>
  <si>
    <t>711210001</t>
  </si>
  <si>
    <t>клей</t>
  </si>
  <si>
    <t>Жаққышты корректор</t>
  </si>
  <si>
    <t>Корректор  с кисточкой</t>
  </si>
  <si>
    <t>21</t>
  </si>
  <si>
    <t>259923.500.000005</t>
  </si>
  <si>
    <t>Скрепка</t>
  </si>
  <si>
    <t>канцелярская, металлическая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</si>
  <si>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</si>
  <si>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</si>
  <si>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</si>
  <si>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Мұрағат құжаттарын ғылыми-техникалық өңдеу бойынша қызметтер</t>
  </si>
  <si>
    <t>Услуги по научно-технической обработке архивной документации</t>
  </si>
  <si>
    <t>Картридж   CF214X</t>
  </si>
  <si>
    <t>Картридж  CF234A</t>
  </si>
  <si>
    <t>Картридж   CF234A</t>
  </si>
  <si>
    <t>Картридж  CF283A</t>
  </si>
  <si>
    <t>Картридж   CF283A</t>
  </si>
  <si>
    <t>Бумага для заметок, белый, 9*9*9</t>
  </si>
  <si>
    <t>Жазбаларға арналған қағаз, ақ, 9*9*9</t>
  </si>
  <si>
    <t>Бумага А4, 160 гр</t>
  </si>
  <si>
    <t>Қағаз А4, 160 гр</t>
  </si>
  <si>
    <t>Қағаз А4, 80 гр</t>
  </si>
  <si>
    <t>Бумага А4, 80 гр</t>
  </si>
  <si>
    <t>Қағаз А4, 300 гр</t>
  </si>
  <si>
    <t>Бумага А4, 300 гр</t>
  </si>
  <si>
    <t>Қағаз А3, 220 гр</t>
  </si>
  <si>
    <t>Бумага А3, 220 гр</t>
  </si>
  <si>
    <t>Калькулятор 16 разряд.</t>
  </si>
  <si>
    <t xml:space="preserve"> 16 разряд. калькулятор</t>
  </si>
  <si>
    <t xml:space="preserve">Желім қарындаш </t>
  </si>
  <si>
    <t xml:space="preserve">Клей карандаш </t>
  </si>
  <si>
    <t>Маркер цветной 4шт/уп</t>
  </si>
  <si>
    <t>Түсті маркер бумада 4 дана</t>
  </si>
  <si>
    <t>Маркер для доски</t>
  </si>
  <si>
    <t xml:space="preserve">Тақтай үшін маркер </t>
  </si>
  <si>
    <t>0796.000000000008</t>
  </si>
  <si>
    <t>пластик, формат А4</t>
  </si>
  <si>
    <t>Папка скоросшиватель с пружинным зажимом (пластиковая)</t>
  </si>
  <si>
    <t>Серіппелі қысқышпен тезтіккіш папка (пластикті)</t>
  </si>
  <si>
    <t>268012.000.000006</t>
  </si>
  <si>
    <t>Диск</t>
  </si>
  <si>
    <t>CD-R</t>
  </si>
  <si>
    <t>Диск CD-R</t>
  </si>
  <si>
    <t>268012.000.000009</t>
  </si>
  <si>
    <t>DVD-R</t>
  </si>
  <si>
    <t>Диск DVD-R</t>
  </si>
  <si>
    <t>Органайзер</t>
  </si>
  <si>
    <t>222929.900.000184</t>
  </si>
  <si>
    <t>пластиковый, на вращающейся основе</t>
  </si>
  <si>
    <t xml:space="preserve">Шарикті қалам </t>
  </si>
  <si>
    <t>Ручка шариковая (автоматическая)</t>
  </si>
  <si>
    <t>Шарикті қалам (автоматты)</t>
  </si>
  <si>
    <t>259923.500.000006</t>
  </si>
  <si>
    <t>Скоба</t>
  </si>
  <si>
    <t>для канцелярских целей, проволочная</t>
  </si>
  <si>
    <t>Скобы №10</t>
  </si>
  <si>
    <t>Скобалар №10</t>
  </si>
  <si>
    <t>Скобалар №24/6</t>
  </si>
  <si>
    <t>Скобы №24/6</t>
  </si>
  <si>
    <t>Скрепка канцелярские 28 мм (золотистая)</t>
  </si>
  <si>
    <t>Кеңселік қыстырғыш 28 мм (алтын)</t>
  </si>
  <si>
    <t>222925.900.000017</t>
  </si>
  <si>
    <t>Стикер</t>
  </si>
  <si>
    <t>пластиковый, для заметок</t>
  </si>
  <si>
    <t>282323.900.000002</t>
  </si>
  <si>
    <t>Степлер</t>
  </si>
  <si>
    <t>канцелярский, механический</t>
  </si>
  <si>
    <t>Степлер №10</t>
  </si>
  <si>
    <t>Степлер №24/6</t>
  </si>
  <si>
    <t>329959.900.000067</t>
  </si>
  <si>
    <t>Штрих-корректор</t>
  </si>
  <si>
    <t>канцелярский</t>
  </si>
  <si>
    <t>151212.900.000058</t>
  </si>
  <si>
    <t>деловая, из пластмассы</t>
  </si>
  <si>
    <t>папка портфель А3</t>
  </si>
  <si>
    <t>А3 папка портфель</t>
  </si>
  <si>
    <t>329916.100.000004</t>
  </si>
  <si>
    <t>Флипчарт</t>
  </si>
  <si>
    <t>для листов бумаги</t>
  </si>
  <si>
    <t>282323.900.000005</t>
  </si>
  <si>
    <t>Дырокол</t>
  </si>
  <si>
    <t xml:space="preserve"> 0,25 л. Су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</si>
  <si>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</si>
  <si>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</si>
  <si>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</si>
  <si>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</si>
  <si>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</si>
  <si>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</si>
  <si>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</si>
  <si>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</si>
  <si>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</si>
  <si>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</si>
  <si>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</si>
  <si>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</si>
  <si>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</si>
  <si>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</si>
  <si>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</si>
  <si>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</si>
  <si>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</si>
  <si>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</si>
  <si>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</si>
  <si>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</si>
  <si>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24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</si>
  <si>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</si>
  <si>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</si>
  <si>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</si>
  <si>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</si>
  <si>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</si>
  <si>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</si>
  <si>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</si>
  <si>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</si>
  <si>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</si>
  <si>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</si>
  <si>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</si>
  <si>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</si>
  <si>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</si>
  <si>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</si>
  <si>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</si>
  <si>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</si>
  <si>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</si>
  <si>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</si>
  <si>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</si>
  <si>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</si>
  <si>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</si>
  <si>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</si>
  <si>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</si>
  <si>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</si>
  <si>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</si>
  <si>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</si>
  <si>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</si>
  <si>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</si>
  <si>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</si>
  <si>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Аудит специального назначения </t>
  </si>
  <si>
    <t xml:space="preserve">Арнайы мақсаттағы аудит </t>
  </si>
  <si>
    <t>Подписка к базе данных Factiva</t>
  </si>
  <si>
    <t>Factiva деректер қорына жазылу</t>
  </si>
  <si>
    <t>Подписка к базе данных Argus</t>
  </si>
  <si>
    <t>88</t>
  </si>
  <si>
    <t>89</t>
  </si>
  <si>
    <t>639910.000.000005</t>
  </si>
  <si>
    <t>Услуги по обработке информации</t>
  </si>
  <si>
    <t>Ақпаратты/мәліметті/материалдарды және баламаларды өңдеу қызметтері</t>
  </si>
  <si>
    <t>Услуги по обработке информации/данных/материалов и аналогичное</t>
  </si>
  <si>
    <t xml:space="preserve">382129.000.000001	</t>
  </si>
  <si>
    <t>Услуги по утилизации имущества</t>
  </si>
  <si>
    <t>Кеңсе жабдықтарын жою бойынша қызметтер, оның ішінде техникалық сараптама</t>
  </si>
  <si>
    <t>Услуги по утилизации  оргтехники,включая техническую экспертизу</t>
  </si>
  <si>
    <t>Сопровождение и продвижение корпоративного сайта</t>
  </si>
  <si>
    <t>Сопровождение и обслуживание программы 1С.Бухгалтерия</t>
  </si>
  <si>
    <t>1С. Бухгалтерия бағдарламасын сүйемелдеу және қызмет көрсету</t>
  </si>
  <si>
    <t>Организация биржи субконтрактов</t>
  </si>
  <si>
    <t>Услуги дизайнера</t>
  </si>
  <si>
    <t>Услуга PR-стратегии антикризисных коммуникаций</t>
  </si>
  <si>
    <t>Услуги SMM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</si>
  <si>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</si>
  <si>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</si>
  <si>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</si>
  <si>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</si>
  <si>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</si>
  <si>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</si>
  <si>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</si>
  <si>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</si>
  <si>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</si>
  <si>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</si>
  <si>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</si>
  <si>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</si>
  <si>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</si>
  <si>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</si>
  <si>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</si>
  <si>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</si>
  <si>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</si>
  <si>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</si>
  <si>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</si>
  <si>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</si>
  <si>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</si>
  <si>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</si>
  <si>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</si>
  <si>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</si>
  <si>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</si>
  <si>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</si>
  <si>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</si>
  <si>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</si>
  <si>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</si>
  <si>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</si>
  <si>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АО "Казахстанский центр индустрии и экспорта "QazIndustry" </t>
  </si>
  <si>
    <t>Картридж  CF214X</t>
  </si>
  <si>
    <t>Жазбаларға арналған қағаз (постиктер)</t>
  </si>
  <si>
    <t xml:space="preserve">749020.000.000008	</t>
  </si>
  <si>
    <t>Услуги по страхованию жизни</t>
  </si>
  <si>
    <t>ст.39 п.3 пп. 36)</t>
  </si>
  <si>
    <t>205210.900.000026</t>
  </si>
  <si>
    <t>канцелярский, карандаш</t>
  </si>
  <si>
    <t>Конкурс с предварительным квалификационным отбором</t>
  </si>
  <si>
    <t>Услуги по размещению серверов, программно-аппаратных комплексов и сетевого оборудования (Co-location)</t>
  </si>
  <si>
    <t>Серверлерді, бағдарламалық-аппараттық кешендерді және желілік жабдықтарды орналастыру бойынша қызметтер (Co-location)</t>
  </si>
  <si>
    <t>от "____  "  _____________2020 года  № _____</t>
  </si>
  <si>
    <t>Нить</t>
  </si>
  <si>
    <t>ПВА, марка Д 50Н</t>
  </si>
  <si>
    <t>702211.000.000004</t>
  </si>
  <si>
    <t>Услуги консультационные в сфере экономики</t>
  </si>
  <si>
    <t>Индустрия 4.0. тақырыбында консультациялық қызметтер</t>
  </si>
  <si>
    <t>Оказание консультационных услуг  по тематике Индустрия 4.0</t>
  </si>
  <si>
    <t>123</t>
  </si>
  <si>
    <t>124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</si>
  <si>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</si>
  <si>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</si>
  <si>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 xml:space="preserve">Товар </t>
  </si>
  <si>
    <t>Средство чистящее</t>
  </si>
  <si>
    <t xml:space="preserve"> Картридждер 505А</t>
  </si>
  <si>
    <t>125</t>
  </si>
  <si>
    <t>126</t>
  </si>
  <si>
    <t>127</t>
  </si>
  <si>
    <t>Тонер-картридж (black) для Xerox C8030</t>
  </si>
  <si>
    <t>Тонер-картридж (cyan) для Xerox C8030</t>
  </si>
  <si>
    <t>Тонер-картридж  (yellow) для Xerox C8030</t>
  </si>
  <si>
    <t>Тонер-картридж  (magenta) для Xerox C8030</t>
  </si>
  <si>
    <t>132</t>
  </si>
  <si>
    <t>133</t>
  </si>
  <si>
    <t>134</t>
  </si>
  <si>
    <t>135</t>
  </si>
  <si>
    <t>136</t>
  </si>
  <si>
    <t xml:space="preserve">Тонерный. Черный </t>
  </si>
  <si>
    <t>Тонерный. Цветной</t>
  </si>
  <si>
    <t>Всего</t>
  </si>
  <si>
    <t>Тонер картриджі (қара) Xerox C8030 үшін</t>
  </si>
  <si>
    <t>Тонер картриджі (көгілдір) Xerox C8030 үшін</t>
  </si>
  <si>
    <t>Тонер картриджі (сары) Xerox C8030 үшін</t>
  </si>
  <si>
    <t>Xerox C8030 үшін тонер картриджі (қызыл түсті)</t>
  </si>
  <si>
    <t>591113.000.000001</t>
  </si>
  <si>
    <t>Услуги по подготовке/производству/выпуску видеосюжетов, роликов и аналогичных видеозаписей</t>
  </si>
  <si>
    <t>Бейнероликтерді дайындау  қызметтері</t>
  </si>
  <si>
    <t>620230.000.000001</t>
  </si>
  <si>
    <t>143</t>
  </si>
  <si>
    <t>749020.000.000084</t>
  </si>
  <si>
    <t>пп.36) п.3 ст.39</t>
  </si>
  <si>
    <t>773312.000.000000</t>
  </si>
  <si>
    <t>Аренда резервных серверов для информационных систем</t>
  </si>
  <si>
    <t>Ақпараттық жүйелер үшін резервтік серверлерді жалға беру</t>
  </si>
  <si>
    <t>Услуги по аттестации объектов информатизации</t>
  </si>
  <si>
    <t>Услуги по аренде серверного оборудования</t>
  </si>
  <si>
    <t>147</t>
  </si>
  <si>
    <t>148</t>
  </si>
  <si>
    <t>582950.000.000001</t>
  </si>
  <si>
    <t>Услуги по предоставлению лицензий на право использования программного обеспечения</t>
  </si>
  <si>
    <t>Zoom платформасында ұсынылатын бұлтты бейнеконференцияларға қол жеткізу қызметтері</t>
  </si>
  <si>
    <t>Услуги доступа к облачной видеоконференции, предоставляемой на платформе Zoom</t>
  </si>
  <si>
    <t>149</t>
  </si>
  <si>
    <t>151</t>
  </si>
  <si>
    <t>152</t>
  </si>
  <si>
    <t>Обложка</t>
  </si>
  <si>
    <t>Барабан для Xerox 7830</t>
  </si>
  <si>
    <t>Xerox WC 7830 үшін барабан</t>
  </si>
  <si>
    <t>Барабан</t>
  </si>
  <si>
    <t>Зимние автошины</t>
  </si>
  <si>
    <t>Комплект зимних автошин</t>
  </si>
  <si>
    <t>Бумага для заметок самоклейки (постики)</t>
  </si>
  <si>
    <t>пружины для переплета 6 мм</t>
  </si>
  <si>
    <t>пружины для переплета 8 мм</t>
  </si>
  <si>
    <t>пружины для переплета документов, черные, белые 10 мм</t>
  </si>
  <si>
    <t>пружины для переплета документов, черные, белые 14 мм</t>
  </si>
  <si>
    <t xml:space="preserve">Ручка шариковая </t>
  </si>
  <si>
    <t>Файл-вкладыш, А4 (100 шт в упаковке)</t>
  </si>
  <si>
    <t>флип-чарт на треноге 60*90</t>
  </si>
  <si>
    <t>зажим для бумаг 50 мм</t>
  </si>
  <si>
    <t>зажим для бумаг 41 мм</t>
  </si>
  <si>
    <t>зажим для бумаг 32 мм</t>
  </si>
  <si>
    <t>зажим для бумаг 25 мм</t>
  </si>
  <si>
    <t>зажим для бумаг 19 мм</t>
  </si>
  <si>
    <t>обложка для переплета картонная синяя (100 шт/пач)</t>
  </si>
  <si>
    <t>Назначение канцелярского клея для бумаги, дозатор, срок годности: 24.0 (мес), вес: 150гр</t>
  </si>
  <si>
    <t>почтовый конверт формата С5, 160*230,80гр</t>
  </si>
  <si>
    <t>корректор ленточный</t>
  </si>
  <si>
    <t>корректор ручка</t>
  </si>
  <si>
    <t>линейка пластиковая 30 см</t>
  </si>
  <si>
    <t>нож канцелярский 18 мм из нерж.стали</t>
  </si>
  <si>
    <t>ножницы 21 см</t>
  </si>
  <si>
    <t>обложка для переплета прозрачная (100 шт/пач)</t>
  </si>
  <si>
    <t>папка пластиковая на резинке</t>
  </si>
  <si>
    <t>пружины для переплета документов, черные, белые 22 мм</t>
  </si>
  <si>
    <t>пружины для переплета документов, черные, белые 18 мм</t>
  </si>
  <si>
    <t>пружины для переплета документов, черные, белые 32 мм</t>
  </si>
  <si>
    <t>пружины для переплета документов, черные, белые 51 мм</t>
  </si>
  <si>
    <t>скобы №23/13</t>
  </si>
  <si>
    <t>скотч прозрачный 48*132 мм</t>
  </si>
  <si>
    <t>скотч прозрачный 18*20 мм</t>
  </si>
  <si>
    <t>степлер №23/13</t>
  </si>
  <si>
    <t>степлер №10</t>
  </si>
  <si>
    <t>степлер №24/6</t>
  </si>
  <si>
    <t>USB флеш-накопитель 32 гб</t>
  </si>
  <si>
    <t>Настольная лампа для офиса</t>
  </si>
  <si>
    <t>Книга регистрации корреспонденции</t>
  </si>
  <si>
    <t>60*90 флип-чарт</t>
  </si>
  <si>
    <t>259923.300.000000</t>
  </si>
  <si>
    <t>222925.700.000036</t>
  </si>
  <si>
    <t>зажим канцелярский</t>
  </si>
  <si>
    <t>139616.900.000040</t>
  </si>
  <si>
    <t>для переплета документов, синтетическая</t>
  </si>
  <si>
    <t xml:space="preserve">205210.900.000025 </t>
  </si>
  <si>
    <t>172312.300.000001</t>
  </si>
  <si>
    <t>бумажный</t>
  </si>
  <si>
    <t xml:space="preserve">Клей </t>
  </si>
  <si>
    <t>Конверт</t>
  </si>
  <si>
    <t xml:space="preserve">329959.900.000067 </t>
  </si>
  <si>
    <t>329913.590.000000</t>
  </si>
  <si>
    <t>корректирующая</t>
  </si>
  <si>
    <t>222925.500.000009</t>
  </si>
  <si>
    <t xml:space="preserve">Линейка </t>
  </si>
  <si>
    <t>Нож</t>
  </si>
  <si>
    <t>Ножницы</t>
  </si>
  <si>
    <t>измерительная, пластмассовая</t>
  </si>
  <si>
    <t>257111.390.000003</t>
  </si>
  <si>
    <t>257111.910.000001</t>
  </si>
  <si>
    <t>канцелярские</t>
  </si>
  <si>
    <t>222925.700.000027</t>
  </si>
  <si>
    <t>Пружины</t>
  </si>
  <si>
    <t>Скобы</t>
  </si>
  <si>
    <t>пластиковая А4</t>
  </si>
  <si>
    <t>172313.100.000003</t>
  </si>
  <si>
    <t>Регистр</t>
  </si>
  <si>
    <t>262021.900.000098</t>
  </si>
  <si>
    <t>интерфейс USB 3.0, емкость более 16 Гб, но не более 64 Гб</t>
  </si>
  <si>
    <t>Флеш-накопитель</t>
  </si>
  <si>
    <t>Лоток</t>
  </si>
  <si>
    <t>Книга</t>
  </si>
  <si>
    <t>учета</t>
  </si>
  <si>
    <t>Журнал</t>
  </si>
  <si>
    <t>274022.900.000003</t>
  </si>
  <si>
    <t xml:space="preserve">Светильник </t>
  </si>
  <si>
    <t>настольный, опорный</t>
  </si>
  <si>
    <t>Компьютер с ПО</t>
  </si>
  <si>
    <t>Переплетная машина</t>
  </si>
  <si>
    <t>Резак</t>
  </si>
  <si>
    <t>Видеорегистратор</t>
  </si>
  <si>
    <t>329916.100.000001</t>
  </si>
  <si>
    <t xml:space="preserve">Доска </t>
  </si>
  <si>
    <t>маркерная настенная 120 х 180</t>
  </si>
  <si>
    <t>маркерная</t>
  </si>
  <si>
    <t>329916.100.000003</t>
  </si>
  <si>
    <t>пробковая настенная 90 х 120</t>
  </si>
  <si>
    <t>пробковая</t>
  </si>
  <si>
    <t>Уничтожитель бумаги и дисков</t>
  </si>
  <si>
    <t>локтевой держатель для антисептика</t>
  </si>
  <si>
    <t>Дезинфицирующие средства емкость 5л.</t>
  </si>
  <si>
    <t>Дезинфицирующие средства емкость 1л.</t>
  </si>
  <si>
    <t xml:space="preserve">Услуги по изготовлению полиграфической продукции </t>
  </si>
  <si>
    <t>Argus деректер қорына жазылу</t>
  </si>
  <si>
    <t>Страхование ГПО владельцев автотранспорта (2 авто)</t>
  </si>
  <si>
    <t xml:space="preserve">Сопровождение и модернизация проектного офиса </t>
  </si>
  <si>
    <t>28</t>
  </si>
  <si>
    <t>29</t>
  </si>
  <si>
    <t>45</t>
  </si>
  <si>
    <t>46</t>
  </si>
  <si>
    <t>128</t>
  </si>
  <si>
    <t>129</t>
  </si>
  <si>
    <t>130</t>
  </si>
  <si>
    <t>131</t>
  </si>
  <si>
    <t>137</t>
  </si>
  <si>
    <t>138</t>
  </si>
  <si>
    <t>139</t>
  </si>
  <si>
    <t>140</t>
  </si>
  <si>
    <t>141</t>
  </si>
  <si>
    <t>142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</si>
  <si>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</si>
  <si>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</si>
  <si>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</si>
  <si>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</si>
  <si>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</si>
  <si>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</si>
  <si>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</si>
  <si>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</si>
  <si>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</si>
  <si>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байланыстыруға арналған серіппелер 6 мм</t>
  </si>
  <si>
    <t>байланыстыруға арналған серіппелер 8 мм</t>
  </si>
  <si>
    <t xml:space="preserve">
құжаттарды түптеуге арналған серіппелер, қара, ақ 10 мм</t>
  </si>
  <si>
    <t>222925.700.000003</t>
  </si>
  <si>
    <t>Пружина</t>
  </si>
  <si>
    <t>для переплета, пластиковая, диаметр 6 мм</t>
  </si>
  <si>
    <t>222925.700.000004</t>
  </si>
  <si>
    <t>для переплета, пластиковая, диаметр 8 мм</t>
  </si>
  <si>
    <t>222925.700.000007</t>
  </si>
  <si>
    <t>222925.700.000005</t>
  </si>
  <si>
    <t>для переплета, пластиковая, диаметр 10 мм</t>
  </si>
  <si>
    <t xml:space="preserve">
құжаттарды түптеуге арналған серіппелер, қара, ақ 14 мм</t>
  </si>
  <si>
    <t>для переплета, пластиковая, диаметр 14 мм</t>
  </si>
  <si>
    <t xml:space="preserve">(Қаптамада 100 дана) Қосымша - файл, A4 </t>
  </si>
  <si>
    <t>қағаздарға арналған қыстырғыш 50 мм</t>
  </si>
  <si>
    <t>қағаздарға арналған қыстырғыш 41 мм</t>
  </si>
  <si>
    <t>қағаздарға арналған қыстырғыш 32 мм</t>
  </si>
  <si>
    <t>қағаздарға арналған қыстырғыш 25 мм</t>
  </si>
  <si>
    <t>қағаздарға арналған қыстырғыш 19 мм</t>
  </si>
  <si>
    <t>для переплета А4</t>
  </si>
  <si>
    <t>байлауға арналған картон қақпағы (100 дана / қаптама)</t>
  </si>
  <si>
    <t>С5 форматындағы почта конверті, 160 * 230,80гр</t>
  </si>
  <si>
    <t>түзеткіш таспа</t>
  </si>
  <si>
    <t xml:space="preserve">
түзеткіш қалам</t>
  </si>
  <si>
    <t>пластикалық сызғыш 30 см</t>
  </si>
  <si>
    <t>кеңсе пышағы 18 мм баспайтын болаттан</t>
  </si>
  <si>
    <t>қайшы 21 см</t>
  </si>
  <si>
    <t>байлауға арналған мөлдір қақпақ (100 дана / қаптама)</t>
  </si>
  <si>
    <t>серпімді пластикалық қапшық</t>
  </si>
  <si>
    <t>құжаттарды түптеуге арналған серіппелер, қара, ақ 22 мм</t>
  </si>
  <si>
    <t>құжаттарды түптеуге арналған серіппелер, қара, ақ 18 мм</t>
  </si>
  <si>
    <t>құжаттарды түптеуге арналған серіппелер, қара, ақ 32 мм</t>
  </si>
  <si>
    <t>құжаттарды түптеуге арналған серіппелер, қара, ақ 51 мм</t>
  </si>
  <si>
    <t>222925.700.000009</t>
  </si>
  <si>
    <t>для переплета, пластиковая, диаметр 18 мм</t>
  </si>
  <si>
    <t>для переплета, пластиковая, диаметр 22 мм</t>
  </si>
  <si>
    <t>для переплета, пластиковая, диаметр 32 мм</t>
  </si>
  <si>
    <t>для переплета, пластиковая, диаметр 51 мм</t>
  </si>
  <si>
    <t>222925.700.000011</t>
  </si>
  <si>
    <t>222925.700.000014</t>
  </si>
  <si>
    <t>222925.700.000018</t>
  </si>
  <si>
    <t>№ 23/13 қапсырмалар</t>
  </si>
  <si>
    <t>329959.900.000081</t>
  </si>
  <si>
    <t>Скотч</t>
  </si>
  <si>
    <t>полиэтиленовый</t>
  </si>
  <si>
    <t xml:space="preserve">
мөлдір жабысқақ лента 48 * 132 мм</t>
  </si>
  <si>
    <t xml:space="preserve">
мөлдір жабысқақ лента 18 * 20 мм</t>
  </si>
  <si>
    <t>USB флэш-жады 32 гб</t>
  </si>
  <si>
    <t>Кеңсе үстелінің шамы</t>
  </si>
  <si>
    <t>Хат-хабарларды тіркеу кітабы</t>
  </si>
  <si>
    <t>204144.000.000016</t>
  </si>
  <si>
    <t>325013.100.000003</t>
  </si>
  <si>
    <t>медицинский</t>
  </si>
  <si>
    <t>Держатель</t>
  </si>
  <si>
    <t>для очистки рук, пастообразное</t>
  </si>
  <si>
    <t>Дезинфекциялауға арналған құралдар 1л</t>
  </si>
  <si>
    <t>Дезинфекциялауға арналған құралдар 5л</t>
  </si>
  <si>
    <t>антисептикқа арналған қолдық ұстағышы</t>
  </si>
  <si>
    <t>Доступ к ИС Учет КЗ</t>
  </si>
  <si>
    <t>KZ үшін АЖ есебіне қол жетімділік</t>
  </si>
  <si>
    <t>Автокөлік иелерін АҚЖ сақтандыру (2 көлік)</t>
  </si>
  <si>
    <t>620920.000.000015</t>
  </si>
  <si>
    <t>Услуги графических дизайнеров</t>
  </si>
  <si>
    <t>Дизайнерлік қызметтер</t>
  </si>
  <si>
    <t>631130.000.000000</t>
  </si>
  <si>
    <t>Услуги по размещению рекламы в интернете</t>
  </si>
  <si>
    <t>SMM қызметтері</t>
  </si>
  <si>
    <t>Жобалық кеңсеге қызмет көрсету және жаңғырту</t>
  </si>
  <si>
    <t xml:space="preserve">
Корпоративтік веб-сайтты жүргізу және қолдау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</si>
  <si>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</si>
  <si>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Қосалқы мердігерлік биржаны ұйымдастыру</t>
  </si>
  <si>
    <t>ЖК, диагональ более 23", но не более 30"</t>
  </si>
  <si>
    <t xml:space="preserve">ПО мен компьютер </t>
  </si>
  <si>
    <t>Стратегия видения и достижения в сфере IT услуг, инжиниринга, консалтинга и геологоразведки на основе международного опыта и с учетом мнений иностранных экспертов</t>
  </si>
  <si>
    <t>Халықаралық тәжірибеге негізделген және шетелдік сарапшылардың пікірлерін ескере отырып, IT қызметтері, инжиниринг, консалтинг және геологиялық барлау саласындағы көзқарас</t>
  </si>
  <si>
    <t>Доработка и техническое сопровождение портала по приему и обработке заявок</t>
  </si>
  <si>
    <t>Өтініштерді қабылдау және өңдеу үшін порталды аяқтау және техникалық қолдау</t>
  </si>
  <si>
    <t>Разработка инструмента углубленного анализа и диагностики предприятий</t>
  </si>
  <si>
    <t>Кәсіпорындарды терең талдау және диагностикалау құралын жасау</t>
  </si>
  <si>
    <t xml:space="preserve">Услуги по приобретению платформы Power BI Pro </t>
  </si>
  <si>
    <t>Power BI Pro платформасын сатып алу бойынша қызметтер</t>
  </si>
  <si>
    <t>Услуги по испытанию объектов информатизации "Электронного правительства" на соответствие требованиям информационной безопасности</t>
  </si>
  <si>
    <t>«Электрондық үкіметтің» ақпараттандыру объектілерін ақпараттық қауіпсіздік талаптарына сәйкестігіне тестілеу бойынша қызметтер</t>
  </si>
  <si>
    <t>Услуги по модернизации ГИС "Реестр"</t>
  </si>
  <si>
    <t>Услуги по модернизации ГИС "Портал"</t>
  </si>
  <si>
    <t>264033.900.000008</t>
  </si>
  <si>
    <t>сетевой</t>
  </si>
  <si>
    <t>Бейнемагнитофон</t>
  </si>
  <si>
    <t xml:space="preserve">
Кескіш</t>
  </si>
  <si>
    <t>289911.900.000007</t>
  </si>
  <si>
    <t>переплетно-обжимный</t>
  </si>
  <si>
    <t>Пресс</t>
  </si>
  <si>
    <t>Кітап түптеу машинасы</t>
  </si>
  <si>
    <t>Уничтожитель документов</t>
  </si>
  <si>
    <t>Құжатты ұсақтағыш</t>
  </si>
  <si>
    <t xml:space="preserve">
тығын қабырғасы 90 x 120</t>
  </si>
  <si>
    <t xml:space="preserve">
маркер қабырғасы 120 x 180</t>
  </si>
  <si>
    <t>150</t>
  </si>
  <si>
    <t>166</t>
  </si>
  <si>
    <t>167</t>
  </si>
  <si>
    <t xml:space="preserve">Услуги по аренде серверных мощностей </t>
  </si>
  <si>
    <t xml:space="preserve"> Серверлік қуаттылыққа жалға берү</t>
  </si>
  <si>
    <t>Услуги по разработке видеороликов</t>
  </si>
  <si>
    <t>январь</t>
  </si>
  <si>
    <t>Письменный перевод с русского языка на иностранный язык, с иностраного языка на русский язык</t>
  </si>
  <si>
    <t>продление договора</t>
  </si>
  <si>
    <t xml:space="preserve">Оказание информационных услуг  по тематике Карта индустриализации </t>
  </si>
  <si>
    <t>март</t>
  </si>
  <si>
    <t>май</t>
  </si>
  <si>
    <t>апрель</t>
  </si>
  <si>
    <t>август</t>
  </si>
  <si>
    <t>февраль</t>
  </si>
  <si>
    <t>октябрь</t>
  </si>
  <si>
    <t>декабрь 2020</t>
  </si>
  <si>
    <t>221111.100.000027</t>
  </si>
  <si>
    <t>для легкового автомобиля, зимняя, радиальная, диаметр обода 17</t>
  </si>
  <si>
    <t xml:space="preserve">
Қысқы дөңгелектер жиынтығы</t>
  </si>
  <si>
    <t>комплект</t>
  </si>
  <si>
    <t>ноябрь</t>
  </si>
  <si>
    <t xml:space="preserve"> Обучение /тренинги/подготовка/переподготовка/повышение квалификации</t>
  </si>
  <si>
    <t xml:space="preserve">
Білім / тренингтер / оқыту / қайта даярлау / біліктілікті арттыру</t>
  </si>
  <si>
    <t>107</t>
  </si>
  <si>
    <t>108</t>
  </si>
  <si>
    <t>109</t>
  </si>
  <si>
    <t>146</t>
  </si>
  <si>
    <t>синтетикалық, түптеу құжаттары үшін</t>
  </si>
  <si>
    <t>Баспа өнімдерін шығару бойынша қызметтері</t>
  </si>
  <si>
    <t>532011.110.000000</t>
  </si>
  <si>
    <t>168</t>
  </si>
  <si>
    <t>Мемлекеттік сатып алу саласындағы бірыңғай оператордың қызметтері</t>
  </si>
  <si>
    <t xml:space="preserve"> Годовой план государственных закупок товаров, работ и услуг АО "Казахстанский центр индустрии и экспорта "QazIndustry" на 2021 год </t>
  </si>
  <si>
    <t>749020.000.000045</t>
  </si>
  <si>
    <t>степень секретности 4</t>
  </si>
  <si>
    <t>262030.100.000028</t>
  </si>
  <si>
    <t>289511.370.000002</t>
  </si>
  <si>
    <t>для бумаги, сабельный</t>
  </si>
  <si>
    <t>Ақпараттарды ұсыну бойынша қызмет (БАҚ арқылы ақпараттар, басқа да қорлардан, жинақталған өңделген ақпараттар)</t>
  </si>
  <si>
    <t>исключен</t>
  </si>
  <si>
    <t>169</t>
  </si>
  <si>
    <t>262021.300.000032</t>
  </si>
  <si>
    <t>Диск жесткий внешний</t>
  </si>
  <si>
    <t>интерфейс USB 2.0, сыйымдылығы 500 Гб-тан артық, бірақ 2 Тб-тан артық емес, өлшемі 2,5''</t>
  </si>
  <si>
    <t>интерфейс USB 2.0, емкость более 500 Гб, но не более 2 Тб, размер 2,5''</t>
  </si>
  <si>
    <t>запрос ценовых предложений</t>
  </si>
  <si>
    <t>170</t>
  </si>
  <si>
    <t>02 Закупки в счет условной экономии</t>
  </si>
  <si>
    <t>619010.451.000000</t>
  </si>
  <si>
    <t>Услуги по аренде каналов связи</t>
  </si>
  <si>
    <t xml:space="preserve">Қысқа нөмерді қосу қызметтері </t>
  </si>
  <si>
    <t xml:space="preserve">Услуги подключения короткого номера </t>
  </si>
  <si>
    <t>п.п.42) п.3 ст.39</t>
  </si>
  <si>
    <t>171</t>
  </si>
  <si>
    <t>исключить</t>
  </si>
  <si>
    <t>172</t>
  </si>
  <si>
    <t>173</t>
  </si>
  <si>
    <t>174</t>
  </si>
  <si>
    <t>175</t>
  </si>
  <si>
    <t>205210.600.000001</t>
  </si>
  <si>
    <t>329119.300.000000</t>
  </si>
  <si>
    <t xml:space="preserve">Клей универсальный </t>
  </si>
  <si>
    <t xml:space="preserve">Клей универсальный в банках (1кг) </t>
  </si>
  <si>
    <t>Консервілердегі әмбебап желім (1кг)</t>
  </si>
  <si>
    <t xml:space="preserve">Кисть малярная </t>
  </si>
  <si>
    <t>Кисть малярная (50 мм)</t>
  </si>
  <si>
    <t>Бояу щеткасы (50 мм)</t>
  </si>
  <si>
    <t>172312.700.000001</t>
  </si>
  <si>
    <t>Коробка универсальная, кроме пищевой продукции</t>
  </si>
  <si>
    <t>Коробка универсальная для архивных дел</t>
  </si>
  <si>
    <t>Мұрағаттық файлдарға арналған әмбебап қорап</t>
  </si>
  <si>
    <t>услуги по предоставлению лицензий на право использования программного обеспечения</t>
  </si>
  <si>
    <t>Лицензияланған бағдарламалық қамтамасыз ету бойынша қызметтер - WinSvrSTDCore 2019 SNGL OLP 2Lic NL CoreLic</t>
  </si>
  <si>
    <t>Услуги по предоставлению лицензионного программного обеспечения - WinSvrSTDCore 2019 SNGL OLP 2Lic NL CoreLic</t>
  </si>
  <si>
    <t>Лицензияланған бағдарламалық қамтамасыз ету бойынша қызметтер - WinSvrCAL 2019 SNGL OLP NL DvcCAL</t>
  </si>
  <si>
    <t>Услуги по предоставлению лицензионного программного обеспечения - WinSvrCAL 2019 SNGL OLP NL DvcCAL</t>
  </si>
  <si>
    <t>262013.000.000018</t>
  </si>
  <si>
    <t>Сервер</t>
  </si>
  <si>
    <t>общего назначения, стоечный</t>
  </si>
  <si>
    <t>Жалпы мақсаттағы сервері</t>
  </si>
  <si>
    <t>Сервер общего назначения</t>
  </si>
  <si>
    <t>931919.900.000000</t>
  </si>
  <si>
    <t>Услуги по размещению информационных материалов в средствах массовой информации</t>
  </si>
  <si>
    <t>Ақпараттық материалдарды бұқаралық ақпарат құралдарында орналастыру бойынша қызметтер</t>
  </si>
  <si>
    <t>сентябрь</t>
  </si>
  <si>
    <t>97-1</t>
  </si>
  <si>
    <t>176</t>
  </si>
  <si>
    <t>262011.100.000002</t>
  </si>
  <si>
    <t>Ноутбук</t>
  </si>
  <si>
    <t>177</t>
  </si>
  <si>
    <t>178</t>
  </si>
  <si>
    <t>домендік атауды тіркеу қызметтері reestr.gov.kz</t>
  </si>
  <si>
    <t>услуги по регистрации доменного имени reestr.gov.kz</t>
  </si>
  <si>
    <t>из одного источника</t>
  </si>
  <si>
    <t xml:space="preserve">услуга </t>
  </si>
  <si>
    <t>179</t>
  </si>
  <si>
    <t>qazindustry.gov.kz домендік атауын ұсыну және жаңарту бойынша қызметтер</t>
  </si>
  <si>
    <t>услуги по предоставлению и продлению пользования доменным именем qazindustry.gov.kz</t>
  </si>
  <si>
    <t>180</t>
  </si>
  <si>
    <t>02 Закупки, за счет сложившейся экономии</t>
  </si>
  <si>
    <t>Работа</t>
  </si>
  <si>
    <t>952410.000.000000</t>
  </si>
  <si>
    <t>Работа по ремонту/восстановлению мебели</t>
  </si>
  <si>
    <t>жиһазды жөндеу / қалпына келтіру</t>
  </si>
  <si>
    <t>ремонт/восстановление мебели</t>
  </si>
  <si>
    <t>работа</t>
  </si>
  <si>
    <t>841311.000.000002</t>
  </si>
  <si>
    <t>107-1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</si>
</sst>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"/>
    <numFmt numFmtId="165" formatCode="#,##0.00_р_."/>
    <numFmt numFmtId="166" formatCode="000"/>
    <numFmt numFmtId="167" formatCode="00"/>
    <numFmt numFmtId="168" formatCode="_-* #,##0.00_р_._-;\-* #,##0.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KZ 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7" tint="0.79998168889431442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90">
    <xf numFmtId="0" fontId="0" fillId="0" borderId="0"/>
    <xf numFmtId="0" fontId="1" fillId="0" borderId="0"/>
    <xf numFmtId="0" fontId="2" fillId="0" borderId="1">
      <alignment horizontal="center" vertical="center" wrapText="1"/>
    </xf>
    <xf numFmtId="1" fontId="2" fillId="0" borderId="0">
      <alignment horizontal="center" vertical="top" wrapText="1"/>
    </xf>
    <xf numFmtId="167" fontId="2" fillId="0" borderId="2">
      <alignment horizontal="center" vertical="top" wrapText="1"/>
    </xf>
    <xf numFmtId="166" fontId="2" fillId="0" borderId="2">
      <alignment horizontal="center" vertical="top" wrapText="1"/>
    </xf>
    <xf numFmtId="166" fontId="2" fillId="0" borderId="2">
      <alignment horizontal="center" vertical="top" wrapText="1"/>
    </xf>
    <xf numFmtId="166" fontId="2" fillId="0" borderId="2">
      <alignment horizontal="center" vertical="top" wrapText="1"/>
    </xf>
    <xf numFmtId="1" fontId="2" fillId="0" borderId="0">
      <alignment horizontal="center" vertical="top" wrapText="1"/>
    </xf>
    <xf numFmtId="167" fontId="2" fillId="0" borderId="0">
      <alignment horizontal="center" vertical="top" wrapText="1"/>
    </xf>
    <xf numFmtId="166" fontId="2" fillId="0" borderId="0">
      <alignment horizontal="center" vertical="top" wrapText="1"/>
    </xf>
    <xf numFmtId="166" fontId="2" fillId="0" borderId="0">
      <alignment horizontal="center" vertical="top" wrapText="1"/>
    </xf>
    <xf numFmtId="166" fontId="2" fillId="0" borderId="0">
      <alignment horizontal="center" vertical="top" wrapText="1"/>
    </xf>
    <xf numFmtId="0" fontId="2" fillId="0" borderId="0">
      <alignment horizontal="left" vertical="top" wrapText="1"/>
    </xf>
    <xf numFmtId="0" fontId="2" fillId="0" borderId="0">
      <alignment horizontal="left" vertical="top" wrapText="1"/>
    </xf>
    <xf numFmtId="0" fontId="2" fillId="0" borderId="2">
      <alignment horizontal="left" vertical="top"/>
    </xf>
    <xf numFmtId="0" fontId="2" fillId="0" borderId="3">
      <alignment horizontal="center" vertical="top" wrapText="1"/>
    </xf>
    <xf numFmtId="0" fontId="2" fillId="0" borderId="0">
      <alignment horizontal="left" vertical="top"/>
    </xf>
    <xf numFmtId="0" fontId="2" fillId="0" borderId="4">
      <alignment horizontal="left" vertical="top"/>
    </xf>
    <xf numFmtId="0" fontId="7" fillId="2" borderId="2">
      <alignment horizontal="left" vertical="top" wrapText="1"/>
    </xf>
    <xf numFmtId="0" fontId="7" fillId="2" borderId="2">
      <alignment horizontal="left" vertical="top" wrapText="1"/>
    </xf>
    <xf numFmtId="0" fontId="4" fillId="0" borderId="2">
      <alignment horizontal="left" vertical="top" wrapText="1"/>
    </xf>
    <xf numFmtId="0" fontId="2" fillId="0" borderId="2">
      <alignment horizontal="left" vertical="top" wrapText="1"/>
    </xf>
    <xf numFmtId="0" fontId="8" fillId="0" borderId="2">
      <alignment horizontal="left" vertical="top" wrapText="1"/>
    </xf>
    <xf numFmtId="0" fontId="9" fillId="0" borderId="0"/>
    <xf numFmtId="0" fontId="11" fillId="0" borderId="0"/>
    <xf numFmtId="0" fontId="1" fillId="0" borderId="0"/>
    <xf numFmtId="0" fontId="5" fillId="0" borderId="0">
      <alignment horizontal="center" vertical="top"/>
    </xf>
    <xf numFmtId="0" fontId="2" fillId="0" borderId="1">
      <alignment horizontal="center" textRotation="90" wrapText="1"/>
    </xf>
    <xf numFmtId="1" fontId="6" fillId="0" borderId="0">
      <alignment horizontal="center" vertical="top" wrapText="1"/>
    </xf>
    <xf numFmtId="167" fontId="6" fillId="0" borderId="2">
      <alignment horizontal="center" vertical="top" wrapText="1"/>
    </xf>
    <xf numFmtId="166" fontId="6" fillId="0" borderId="2">
      <alignment horizontal="center" vertical="top" wrapText="1"/>
    </xf>
    <xf numFmtId="166" fontId="6" fillId="0" borderId="2">
      <alignment horizontal="center" vertical="top" wrapText="1"/>
    </xf>
    <xf numFmtId="166" fontId="6" fillId="0" borderId="2">
      <alignment horizontal="center" vertical="top" wrapText="1"/>
    </xf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5">
      <alignment horizontal="center" vertical="center" wrapText="1"/>
    </xf>
    <xf numFmtId="0" fontId="2" fillId="0" borderId="5">
      <alignment horizontal="center" textRotation="90" wrapText="1"/>
    </xf>
    <xf numFmtId="0" fontId="2" fillId="0" borderId="5">
      <alignment horizontal="center" vertical="center" wrapText="1"/>
    </xf>
    <xf numFmtId="0" fontId="2" fillId="0" borderId="5">
      <alignment horizontal="center" textRotation="90" wrapText="1"/>
    </xf>
    <xf numFmtId="0" fontId="13" fillId="0" borderId="2" applyNumberFormat="0" applyFont="0" applyFill="0" applyAlignment="0" applyProtection="0"/>
    <xf numFmtId="0" fontId="3" fillId="0" borderId="0"/>
    <xf numFmtId="0" fontId="14" fillId="0" borderId="0"/>
    <xf numFmtId="168" fontId="3" fillId="0" borderId="0" applyFont="0" applyFill="0" applyBorder="0" applyAlignment="0" applyProtection="0"/>
    <xf numFmtId="0" fontId="2" fillId="0" borderId="6">
      <alignment horizontal="center" vertical="center" wrapText="1"/>
    </xf>
    <xf numFmtId="0" fontId="2" fillId="0" borderId="6">
      <alignment horizontal="center" textRotation="90" wrapText="1"/>
    </xf>
    <xf numFmtId="0" fontId="2" fillId="0" borderId="7">
      <alignment horizontal="center" vertical="center" wrapText="1"/>
    </xf>
    <xf numFmtId="0" fontId="2" fillId="0" borderId="7">
      <alignment horizontal="center" textRotation="90" wrapText="1"/>
    </xf>
    <xf numFmtId="0" fontId="2" fillId="0" borderId="7">
      <alignment horizontal="center" vertical="center" wrapText="1"/>
    </xf>
    <xf numFmtId="0" fontId="2" fillId="0" borderId="7">
      <alignment horizontal="center" textRotation="90" wrapText="1"/>
    </xf>
    <xf numFmtId="0" fontId="2" fillId="0" borderId="9">
      <alignment horizontal="center" vertical="center" wrapText="1"/>
    </xf>
    <xf numFmtId="0" fontId="2" fillId="0" borderId="10">
      <alignment horizontal="center" vertical="center" wrapText="1"/>
    </xf>
    <xf numFmtId="0" fontId="2" fillId="0" borderId="8">
      <alignment horizontal="center" textRotation="90" wrapText="1"/>
    </xf>
    <xf numFmtId="0" fontId="2" fillId="0" borderId="9">
      <alignment horizontal="center" textRotation="90" wrapText="1"/>
    </xf>
    <xf numFmtId="0" fontId="2" fillId="0" borderId="8">
      <alignment horizontal="center" vertical="center" wrapText="1"/>
    </xf>
    <xf numFmtId="0" fontId="2" fillId="0" borderId="10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vertical="center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textRotation="90" wrapText="1"/>
    </xf>
    <xf numFmtId="0" fontId="2" fillId="0" borderId="10">
      <alignment horizontal="center" textRotation="90" wrapText="1"/>
    </xf>
    <xf numFmtId="0" fontId="2" fillId="0" borderId="10">
      <alignment horizontal="center" vertical="center" wrapText="1"/>
    </xf>
    <xf numFmtId="0" fontId="2" fillId="0" borderId="10">
      <alignment horizontal="center" vertical="center" wrapText="1"/>
    </xf>
    <xf numFmtId="0" fontId="2" fillId="0" borderId="10">
      <alignment horizontal="center" vertical="center" wrapText="1"/>
    </xf>
    <xf numFmtId="0" fontId="3" fillId="0" borderId="0"/>
    <xf numFmtId="0" fontId="10" fillId="0" borderId="0"/>
    <xf numFmtId="168" fontId="13" fillId="0" borderId="0" applyFont="0" applyFill="0" applyBorder="0" applyAlignment="0" applyProtection="0"/>
    <xf numFmtId="0" fontId="14" fillId="0" borderId="0"/>
    <xf numFmtId="0" fontId="2" fillId="0" borderId="33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3">
      <alignment horizontal="center" textRotation="90" wrapText="1"/>
    </xf>
    <xf numFmtId="0" fontId="2" fillId="0" borderId="11">
      <alignment horizontal="center" textRotation="90" wrapText="1"/>
    </xf>
    <xf numFmtId="0" fontId="2" fillId="0" borderId="34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vertical="center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textRotation="90" wrapText="1"/>
    </xf>
    <xf numFmtId="0" fontId="2" fillId="0" borderId="33">
      <alignment horizontal="center" textRotation="90" wrapText="1"/>
    </xf>
    <xf numFmtId="0" fontId="2" fillId="0" borderId="33">
      <alignment horizontal="center" vertical="center" wrapText="1"/>
    </xf>
    <xf numFmtId="0" fontId="2" fillId="0" borderId="33">
      <alignment horizontal="center" vertical="center" wrapText="1"/>
    </xf>
    <xf numFmtId="0" fontId="2" fillId="0" borderId="33">
      <alignment horizontal="center" vertical="center" wrapText="1"/>
    </xf>
    <xf numFmtId="0" fontId="2" fillId="0" borderId="34">
      <alignment horizontal="center" vertical="center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34">
      <alignment horizontal="center" vertical="center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textRotation="90" wrapText="1"/>
    </xf>
    <xf numFmtId="0" fontId="2" fillId="0" borderId="11">
      <alignment horizontal="center" textRotation="90" wrapText="1"/>
    </xf>
    <xf numFmtId="0" fontId="2" fillId="0" borderId="11">
      <alignment horizontal="center" vertical="center" wrapText="1"/>
    </xf>
    <xf numFmtId="0" fontId="2" fillId="0" borderId="11">
      <alignment horizontal="center" vertical="center" wrapText="1"/>
    </xf>
    <xf numFmtId="0" fontId="2" fillId="0" borderId="11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textRotation="90" wrapText="1"/>
    </xf>
    <xf numFmtId="0" fontId="2" fillId="0" borderId="34">
      <alignment horizontal="center" textRotation="90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4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40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39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40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textRotation="90" wrapText="1"/>
    </xf>
    <xf numFmtId="0" fontId="2" fillId="0" borderId="39">
      <alignment horizontal="center" textRotation="90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39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textRotation="90" wrapText="1"/>
    </xf>
    <xf numFmtId="0" fontId="2" fillId="0" borderId="40">
      <alignment horizontal="center" textRotation="90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0">
      <alignment horizontal="center" vertical="center" wrapText="1"/>
    </xf>
    <xf numFmtId="0" fontId="2" fillId="0" borderId="42">
      <alignment horizontal="center" vertical="center" wrapText="1"/>
    </xf>
    <xf numFmtId="0" fontId="2" fillId="0" borderId="11">
      <alignment horizontal="center" vertical="center" wrapText="1"/>
    </xf>
  </cellStyleXfs>
  <cellXfs count="447">
    <xf numFmtId="0" fontId="0" fillId="0" borderId="0" xfId="0"/>
    <xf numFmtId="0" fontId="3" fillId="0" borderId="0" xfId="0" applyFont="1"/>
    <xf numFmtId="0" fontId="15" fillId="3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hidden="1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17" fillId="3" borderId="12" xfId="1" applyFont="1" applyFill="1" applyBorder="1" applyAlignment="1" applyProtection="1">
      <alignment horizontal="center" vertical="center" wrapText="1"/>
      <protection locked="0"/>
    </xf>
    <xf numFmtId="0" fontId="17" fillId="3" borderId="12" xfId="1" applyFont="1" applyFill="1" applyBorder="1" applyAlignment="1" applyProtection="1">
      <alignment horizontal="center" vertical="center" wrapText="1"/>
      <protection hidden="1"/>
    </xf>
    <xf numFmtId="1" fontId="17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17" fillId="3" borderId="12" xfId="1" applyNumberFormat="1" applyFont="1" applyFill="1" applyBorder="1" applyAlignment="1" applyProtection="1">
      <alignment horizontal="center" vertical="center" wrapText="1"/>
      <protection hidden="1"/>
    </xf>
    <xf numFmtId="49" fontId="17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17" fillId="0" borderId="12" xfId="1" applyFont="1" applyFill="1" applyBorder="1" applyAlignment="1" applyProtection="1">
      <alignment horizontal="center" vertical="center" wrapText="1"/>
      <protection hidden="1"/>
    </xf>
    <xf numFmtId="0" fontId="18" fillId="0" borderId="12" xfId="1" applyFont="1" applyFill="1" applyBorder="1" applyAlignment="1" applyProtection="1">
      <alignment horizontal="center" vertical="center" wrapText="1"/>
      <protection locked="0"/>
    </xf>
    <xf numFmtId="49" fontId="1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/>
    <xf numFmtId="0" fontId="26" fillId="0" borderId="0" xfId="0" applyFont="1"/>
    <xf numFmtId="0" fontId="26" fillId="3" borderId="0" xfId="0" applyFont="1" applyFill="1"/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49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 applyProtection="1">
      <alignment horizontal="center" vertical="center" wrapText="1"/>
      <protection hidden="1"/>
    </xf>
    <xf numFmtId="4" fontId="20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7" xfId="86" applyFont="1" applyFill="1" applyBorder="1" applyProtection="1">
      <alignment horizontal="center" vertical="center" wrapText="1"/>
      <protection locked="0"/>
    </xf>
    <xf numFmtId="164" fontId="19" fillId="3" borderId="27" xfId="0" applyNumberFormat="1" applyFont="1" applyFill="1" applyBorder="1" applyAlignment="1">
      <alignment horizontal="center" vertical="center" wrapText="1"/>
    </xf>
    <xf numFmtId="4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49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49" fontId="16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22" fillId="3" borderId="29" xfId="0" applyFont="1" applyFill="1" applyBorder="1"/>
    <xf numFmtId="0" fontId="28" fillId="3" borderId="29" xfId="0" applyFont="1" applyFill="1" applyBorder="1" applyAlignment="1">
      <alignment horizontal="left" vertical="top" wrapText="1"/>
    </xf>
    <xf numFmtId="4" fontId="22" fillId="3" borderId="29" xfId="0" applyNumberFormat="1" applyFont="1" applyFill="1" applyBorder="1" applyAlignment="1">
      <alignment horizontal="center"/>
    </xf>
    <xf numFmtId="0" fontId="22" fillId="3" borderId="29" xfId="0" applyFont="1" applyFill="1" applyBorder="1" applyAlignment="1">
      <alignment horizontal="center" vertical="center"/>
    </xf>
    <xf numFmtId="1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49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1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>
      <alignment horizontal="center" vertical="center"/>
    </xf>
    <xf numFmtId="0" fontId="16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>
      <alignment horizontal="center" vertical="center"/>
    </xf>
    <xf numFmtId="0" fontId="16" fillId="3" borderId="38" xfId="0" applyFont="1" applyFill="1" applyBorder="1" applyAlignment="1" applyProtection="1">
      <alignment horizontal="center" vertical="center" wrapText="1"/>
      <protection locked="0"/>
    </xf>
    <xf numFmtId="49" fontId="16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>
      <alignment horizontal="center" vertical="center"/>
    </xf>
    <xf numFmtId="0" fontId="16" fillId="3" borderId="22" xfId="0" applyFont="1" applyFill="1" applyBorder="1" applyAlignment="1" applyProtection="1">
      <alignment horizontal="center" vertical="center" wrapText="1"/>
      <protection locked="0"/>
    </xf>
    <xf numFmtId="49" fontId="1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49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16" fillId="3" borderId="20" xfId="0" applyFont="1" applyFill="1" applyBorder="1" applyAlignment="1" applyProtection="1">
      <alignment horizontal="center" vertical="center" wrapText="1"/>
      <protection locked="0"/>
    </xf>
    <xf numFmtId="0" fontId="16" fillId="3" borderId="23" xfId="0" applyFont="1" applyFill="1" applyBorder="1" applyAlignment="1" applyProtection="1">
      <alignment horizontal="center" vertical="center" wrapText="1"/>
      <protection locked="0"/>
    </xf>
    <xf numFmtId="49" fontId="16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3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 applyProtection="1">
      <alignment horizontal="center" vertical="center" wrapText="1"/>
      <protection locked="0"/>
    </xf>
    <xf numFmtId="49" fontId="1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5" xfId="0" applyFont="1" applyFill="1" applyBorder="1" applyAlignment="1" applyProtection="1">
      <alignment horizontal="center" vertical="center" wrapText="1"/>
      <protection locked="0"/>
    </xf>
    <xf numFmtId="1" fontId="16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5" xfId="0" applyFont="1" applyFill="1" applyBorder="1" applyAlignment="1" applyProtection="1">
      <alignment horizontal="center" vertical="center" wrapText="1"/>
      <protection locked="0"/>
    </xf>
    <xf numFmtId="0" fontId="20" fillId="3" borderId="45" xfId="0" applyFont="1" applyFill="1" applyBorder="1" applyAlignment="1">
      <alignment horizontal="center" vertical="center" wrapText="1"/>
    </xf>
    <xf numFmtId="0" fontId="15" fillId="3" borderId="46" xfId="0" applyFont="1" applyFill="1" applyBorder="1" applyAlignment="1">
      <alignment horizontal="center" vertical="center"/>
    </xf>
    <xf numFmtId="0" fontId="16" fillId="3" borderId="46" xfId="0" applyFont="1" applyFill="1" applyBorder="1" applyAlignment="1" applyProtection="1">
      <alignment horizontal="center" vertical="center" wrapText="1"/>
      <protection locked="0"/>
    </xf>
    <xf numFmtId="49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6" xfId="0" applyFont="1" applyFill="1" applyBorder="1" applyAlignment="1" applyProtection="1">
      <alignment horizontal="center" vertical="center" wrapText="1"/>
      <protection locked="0"/>
    </xf>
    <xf numFmtId="0" fontId="20" fillId="3" borderId="45" xfId="86" applyFont="1" applyFill="1" applyBorder="1" applyProtection="1">
      <alignment horizontal="center" vertical="center" wrapText="1"/>
      <protection locked="0"/>
    </xf>
    <xf numFmtId="4" fontId="0" fillId="0" borderId="0" xfId="0" applyNumberFormat="1" applyFont="1" applyAlignment="1">
      <alignment horizontal="center" vertical="center"/>
    </xf>
    <xf numFmtId="49" fontId="16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7" xfId="0" applyFill="1" applyBorder="1" applyAlignment="1">
      <alignment horizontal="center" vertical="center"/>
    </xf>
    <xf numFmtId="164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 applyProtection="1">
      <alignment horizontal="center" vertical="center" wrapText="1"/>
      <protection hidden="1"/>
    </xf>
    <xf numFmtId="0" fontId="20" fillId="3" borderId="2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  <protection hidden="1"/>
    </xf>
    <xf numFmtId="1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 applyProtection="1">
      <alignment horizontal="center" vertical="center" wrapText="1"/>
      <protection hidden="1"/>
    </xf>
    <xf numFmtId="1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164" fontId="1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3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 applyProtection="1">
      <alignment horizontal="center" vertical="center" wrapText="1"/>
      <protection hidden="1"/>
    </xf>
    <xf numFmtId="4" fontId="21" fillId="3" borderId="24" xfId="0" applyNumberFormat="1" applyFont="1" applyFill="1" applyBorder="1" applyAlignment="1">
      <alignment horizontal="center" vertical="center" wrapText="1"/>
    </xf>
    <xf numFmtId="49" fontId="20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8" xfId="86" applyFont="1" applyFill="1" applyBorder="1" applyProtection="1">
      <alignment horizontal="center" vertical="center" wrapText="1"/>
      <protection locked="0"/>
    </xf>
    <xf numFmtId="0" fontId="16" fillId="3" borderId="38" xfId="0" applyFont="1" applyFill="1" applyBorder="1" applyAlignment="1" applyProtection="1">
      <alignment horizontal="center" vertical="center" wrapText="1"/>
      <protection hidden="1"/>
    </xf>
    <xf numFmtId="1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5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 applyProtection="1">
      <alignment horizontal="center" vertical="center" wrapText="1"/>
      <protection locked="0"/>
    </xf>
    <xf numFmtId="4" fontId="16" fillId="3" borderId="38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3" xfId="0" applyNumberFormat="1" applyFont="1" applyFill="1" applyBorder="1" applyAlignment="1">
      <alignment horizontal="center" vertical="center" wrapText="1"/>
    </xf>
    <xf numFmtId="0" fontId="20" fillId="3" borderId="43" xfId="488" applyFont="1" applyFill="1" applyBorder="1" applyProtection="1">
      <alignment horizontal="center" vertical="center" wrapText="1"/>
      <protection locked="0"/>
    </xf>
    <xf numFmtId="0" fontId="16" fillId="3" borderId="43" xfId="0" applyFont="1" applyFill="1" applyBorder="1" applyAlignment="1" applyProtection="1">
      <alignment horizontal="center" vertical="center" wrapText="1"/>
      <protection hidden="1"/>
    </xf>
    <xf numFmtId="1" fontId="16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5" xfId="2" applyFont="1" applyFill="1" applyBorder="1" applyAlignment="1" applyProtection="1">
      <alignment horizontal="center" vertical="center" wrapText="1"/>
      <protection locked="0"/>
    </xf>
    <xf numFmtId="49" fontId="20" fillId="3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  <protection hidden="1"/>
    </xf>
    <xf numFmtId="0" fontId="20" fillId="3" borderId="22" xfId="86" applyFont="1" applyFill="1" applyBorder="1" applyAlignment="1" applyProtection="1">
      <alignment horizontal="center" vertical="center" wrapText="1"/>
      <protection locked="0"/>
    </xf>
    <xf numFmtId="49" fontId="20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2" xfId="0" applyFont="1" applyFill="1" applyBorder="1" applyAlignment="1" applyProtection="1">
      <alignment horizontal="center" vertical="center" wrapText="1"/>
      <protection hidden="1"/>
    </xf>
    <xf numFmtId="1" fontId="20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164" fontId="1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hidden="1"/>
    </xf>
    <xf numFmtId="0" fontId="20" fillId="3" borderId="17" xfId="2" applyFont="1" applyFill="1" applyBorder="1" applyAlignment="1" applyProtection="1">
      <alignment horizontal="center" vertical="center" wrapText="1"/>
      <protection locked="0"/>
    </xf>
    <xf numFmtId="1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164" fontId="19" fillId="3" borderId="17" xfId="0" applyNumberFormat="1" applyFont="1" applyFill="1" applyBorder="1" applyAlignment="1">
      <alignment horizontal="center" vertical="center" wrapText="1"/>
    </xf>
    <xf numFmtId="164" fontId="19" fillId="3" borderId="14" xfId="0" applyNumberFormat="1" applyFont="1" applyFill="1" applyBorder="1" applyAlignment="1">
      <alignment horizontal="center" vertical="center" wrapText="1"/>
    </xf>
    <xf numFmtId="164" fontId="20" fillId="3" borderId="14" xfId="0" applyNumberFormat="1" applyFont="1" applyFill="1" applyBorder="1" applyAlignment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1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4" xfId="0" applyNumberFormat="1" applyFont="1" applyFill="1" applyBorder="1" applyAlignment="1">
      <alignment horizontal="center" vertical="center" wrapText="1"/>
    </xf>
    <xf numFmtId="4" fontId="20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13" xfId="0" applyNumberFormat="1" applyFont="1" applyFill="1" applyBorder="1" applyAlignment="1">
      <alignment horizontal="center" vertical="center" wrapText="1"/>
    </xf>
    <xf numFmtId="0" fontId="20" fillId="3" borderId="13" xfId="2" applyFont="1" applyFill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hidden="1"/>
    </xf>
    <xf numFmtId="0" fontId="20" fillId="3" borderId="12" xfId="0" applyFont="1" applyFill="1" applyBorder="1" applyAlignment="1" applyProtection="1">
      <alignment horizontal="center" vertical="center" wrapText="1"/>
      <protection hidden="1"/>
    </xf>
    <xf numFmtId="1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2" xfId="2" applyFont="1" applyFill="1" applyBorder="1" applyAlignment="1" applyProtection="1">
      <alignment horizontal="center" vertical="center" wrapText="1"/>
      <protection locked="0"/>
    </xf>
    <xf numFmtId="0" fontId="20" fillId="3" borderId="12" xfId="67" applyFont="1" applyFill="1" applyBorder="1" applyAlignment="1" applyProtection="1">
      <alignment horizontal="center" vertical="center" wrapText="1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164" fontId="19" fillId="3" borderId="12" xfId="0" applyNumberFormat="1" applyFont="1" applyFill="1" applyBorder="1" applyAlignment="1">
      <alignment horizontal="center" vertical="center" wrapText="1"/>
    </xf>
    <xf numFmtId="0" fontId="20" fillId="3" borderId="12" xfId="86" applyFont="1" applyFill="1" applyBorder="1" applyAlignment="1" applyProtection="1">
      <alignment horizontal="center" vertical="center" wrapText="1"/>
      <protection locked="0"/>
    </xf>
    <xf numFmtId="164" fontId="19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>
      <alignment horizontal="center" vertical="center"/>
    </xf>
    <xf numFmtId="0" fontId="16" fillId="3" borderId="31" xfId="0" applyFont="1" applyFill="1" applyBorder="1" applyAlignment="1" applyProtection="1">
      <alignment horizontal="center" vertical="center" wrapText="1"/>
      <protection hidden="1"/>
    </xf>
    <xf numFmtId="0" fontId="20" fillId="3" borderId="31" xfId="86" applyFont="1" applyFill="1" applyBorder="1" applyAlignment="1" applyProtection="1">
      <alignment horizontal="center" vertical="center" wrapText="1"/>
      <protection locked="0"/>
    </xf>
    <xf numFmtId="4" fontId="27" fillId="3" borderId="29" xfId="0" applyNumberFormat="1" applyFont="1" applyFill="1" applyBorder="1" applyAlignment="1">
      <alignment horizontal="center" vertical="center" wrapText="1"/>
    </xf>
    <xf numFmtId="1" fontId="23" fillId="3" borderId="29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 applyProtection="1">
      <alignment horizontal="center" vertical="center" wrapText="1"/>
      <protection locked="0"/>
    </xf>
    <xf numFmtId="49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Alignment="1">
      <alignment horizontal="center" vertical="center"/>
    </xf>
    <xf numFmtId="164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7" xfId="0" applyNumberFormat="1" applyFont="1" applyFill="1" applyBorder="1" applyAlignment="1" applyProtection="1">
      <alignment horizontal="center" vertical="center" wrapText="1"/>
      <protection locked="0"/>
    </xf>
    <xf numFmtId="165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4" xfId="0" applyFont="1" applyFill="1" applyBorder="1" applyAlignment="1">
      <alignment horizontal="center" vertical="center" wrapText="1"/>
    </xf>
    <xf numFmtId="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23" xfId="0" applyNumberFormat="1" applyFont="1" applyFill="1" applyBorder="1" applyAlignment="1">
      <alignment horizontal="center" vertical="center" wrapText="1"/>
    </xf>
    <xf numFmtId="49" fontId="2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7" xfId="0" applyFont="1" applyFill="1" applyBorder="1" applyAlignment="1">
      <alignment horizontal="center" vertical="center"/>
    </xf>
    <xf numFmtId="0" fontId="16" fillId="3" borderId="47" xfId="0" applyFont="1" applyFill="1" applyBorder="1" applyAlignment="1" applyProtection="1">
      <alignment horizontal="center" vertical="center" wrapText="1"/>
      <protection locked="0"/>
    </xf>
    <xf numFmtId="164" fontId="19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3" xfId="86" applyFont="1" applyFill="1" applyBorder="1" applyAlignment="1" applyProtection="1">
      <alignment horizontal="center" vertical="center" wrapText="1"/>
      <protection locked="0"/>
    </xf>
    <xf numFmtId="1" fontId="23" fillId="3" borderId="43" xfId="0" applyNumberFormat="1" applyFont="1" applyFill="1" applyBorder="1" applyAlignment="1">
      <alignment horizontal="center" vertical="center"/>
    </xf>
    <xf numFmtId="4" fontId="27" fillId="3" borderId="43" xfId="0" applyNumberFormat="1" applyFont="1" applyFill="1" applyBorder="1" applyAlignment="1">
      <alignment horizontal="center" vertical="center" wrapText="1"/>
    </xf>
    <xf numFmtId="4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3" xfId="0" applyNumberFormat="1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1" fontId="15" fillId="3" borderId="13" xfId="0" applyNumberFormat="1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3" fontId="15" fillId="3" borderId="12" xfId="0" applyNumberFormat="1" applyFont="1" applyFill="1" applyBorder="1" applyAlignment="1">
      <alignment horizontal="center" vertical="center"/>
    </xf>
    <xf numFmtId="164" fontId="21" fillId="3" borderId="19" xfId="0" applyNumberFormat="1" applyFont="1" applyFill="1" applyBorder="1" applyAlignment="1">
      <alignment horizontal="center" vertical="center" wrapText="1"/>
    </xf>
    <xf numFmtId="0" fontId="16" fillId="3" borderId="19" xfId="0" applyFont="1" applyFill="1" applyBorder="1" applyAlignment="1" applyProtection="1">
      <alignment horizontal="center" vertical="center" wrapText="1"/>
      <protection hidden="1"/>
    </xf>
    <xf numFmtId="164" fontId="19" fillId="3" borderId="19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3" fontId="15" fillId="3" borderId="19" xfId="0" applyNumberFormat="1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 wrapText="1"/>
      <protection locked="0"/>
    </xf>
    <xf numFmtId="3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39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4" xfId="0" applyNumberFormat="1" applyFont="1" applyFill="1" applyBorder="1" applyAlignment="1">
      <alignment horizontal="center" vertical="center" wrapText="1"/>
    </xf>
    <xf numFmtId="3" fontId="15" fillId="3" borderId="13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24" xfId="0" applyNumberFormat="1" applyFont="1" applyFill="1" applyBorder="1" applyAlignment="1">
      <alignment horizontal="center" vertical="center" wrapText="1"/>
    </xf>
    <xf numFmtId="164" fontId="19" fillId="3" borderId="24" xfId="0" applyNumberFormat="1" applyFont="1" applyFill="1" applyBorder="1" applyAlignment="1">
      <alignment horizontal="center" vertical="center" wrapText="1"/>
    </xf>
    <xf numFmtId="1" fontId="15" fillId="3" borderId="24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164" fontId="21" fillId="3" borderId="22" xfId="0" applyNumberFormat="1" applyFont="1" applyFill="1" applyBorder="1" applyAlignment="1">
      <alignment horizontal="center" vertical="center" wrapText="1"/>
    </xf>
    <xf numFmtId="164" fontId="19" fillId="3" borderId="22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3" fontId="16" fillId="3" borderId="22" xfId="0" applyNumberFormat="1" applyFont="1" applyFill="1" applyBorder="1" applyAlignment="1" applyProtection="1">
      <alignment horizontal="center" vertical="center" wrapText="1"/>
      <protection locked="0"/>
    </xf>
    <xf numFmtId="39" fontId="16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43" xfId="0" applyNumberFormat="1" applyFont="1" applyFill="1" applyBorder="1" applyAlignment="1">
      <alignment horizontal="center" vertical="center" wrapText="1"/>
    </xf>
    <xf numFmtId="3" fontId="15" fillId="3" borderId="43" xfId="0" applyNumberFormat="1" applyFont="1" applyFill="1" applyBorder="1" applyAlignment="1">
      <alignment horizontal="center" vertical="center"/>
    </xf>
    <xf numFmtId="0" fontId="16" fillId="3" borderId="30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Alignment="1">
      <alignment horizontal="center" vertical="center"/>
    </xf>
    <xf numFmtId="164" fontId="21" fillId="3" borderId="27" xfId="0" applyNumberFormat="1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2" xfId="0" applyFont="1" applyFill="1" applyBorder="1" applyAlignment="1" applyProtection="1">
      <alignment horizontal="center" vertical="center" wrapText="1"/>
      <protection locked="0"/>
    </xf>
    <xf numFmtId="0" fontId="15" fillId="3" borderId="32" xfId="0" applyFont="1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>
      <alignment horizontal="center" vertical="center"/>
    </xf>
    <xf numFmtId="4" fontId="15" fillId="3" borderId="29" xfId="0" applyNumberFormat="1" applyFont="1" applyFill="1" applyBorder="1" applyAlignment="1">
      <alignment horizontal="center" vertical="center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43" xfId="0" applyFill="1" applyBorder="1" applyAlignment="1">
      <alignment horizontal="center" vertical="center"/>
    </xf>
    <xf numFmtId="4" fontId="15" fillId="3" borderId="30" xfId="0" applyNumberFormat="1" applyFont="1" applyFill="1" applyBorder="1" applyAlignment="1">
      <alignment horizontal="center" vertical="center"/>
    </xf>
    <xf numFmtId="49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0" fontId="29" fillId="3" borderId="44" xfId="0" applyFont="1" applyFill="1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3" fillId="3" borderId="43" xfId="0" applyFont="1" applyFill="1" applyBorder="1" applyAlignment="1">
      <alignment vertical="center" wrapText="1"/>
    </xf>
    <xf numFmtId="1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5" xfId="0" applyFont="1" applyFill="1" applyBorder="1" applyAlignment="1" applyProtection="1">
      <alignment vertical="center" wrapText="1"/>
      <protection locked="0"/>
    </xf>
    <xf numFmtId="4" fontId="21" fillId="3" borderId="45" xfId="0" applyNumberFormat="1" applyFont="1" applyFill="1" applyBorder="1" applyAlignment="1">
      <alignment horizontal="center" vertical="center" wrapText="1"/>
    </xf>
    <xf numFmtId="4" fontId="20" fillId="3" borderId="24" xfId="0" applyNumberFormat="1" applyFont="1" applyFill="1" applyBorder="1" applyAlignment="1">
      <alignment horizontal="center" vertical="center" wrapText="1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49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 applyProtection="1">
      <alignment horizontal="center" vertical="center" wrapText="1"/>
      <protection hidden="1"/>
    </xf>
    <xf numFmtId="1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 applyProtection="1">
      <alignment horizontal="center" vertical="center" wrapText="1"/>
      <protection hidden="1"/>
    </xf>
    <xf numFmtId="1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3" xfId="0" applyNumberFormat="1" applyFont="1" applyFill="1" applyBorder="1" applyAlignment="1">
      <alignment horizontal="center" vertical="center" wrapText="1"/>
    </xf>
    <xf numFmtId="49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0" xfId="86" applyFont="1" applyFill="1" applyBorder="1" applyAlignment="1" applyProtection="1">
      <alignment horizontal="center" vertical="center" wrapText="1"/>
      <protection locked="0"/>
    </xf>
    <xf numFmtId="4" fontId="20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26" xfId="2" applyFont="1" applyFill="1" applyBorder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164" fontId="2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hidden="1"/>
    </xf>
    <xf numFmtId="1" fontId="20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164" fontId="20" fillId="3" borderId="26" xfId="0" applyNumberFormat="1" applyFont="1" applyFill="1" applyBorder="1" applyAlignment="1">
      <alignment horizontal="center" vertical="center" wrapText="1"/>
    </xf>
    <xf numFmtId="0" fontId="20" fillId="3" borderId="26" xfId="0" applyFont="1" applyFill="1" applyBorder="1" applyAlignment="1" applyProtection="1">
      <alignment horizontal="center" vertical="center" wrapText="1"/>
      <protection hidden="1"/>
    </xf>
    <xf numFmtId="1" fontId="20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6" xfId="0" applyFont="1" applyFill="1" applyBorder="1" applyAlignment="1">
      <alignment horizontal="center" vertical="center"/>
    </xf>
    <xf numFmtId="0" fontId="20" fillId="3" borderId="45" xfId="488" applyFont="1" applyFill="1" applyBorder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  <protection hidden="1"/>
    </xf>
    <xf numFmtId="1" fontId="20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4" xfId="0" applyFont="1" applyFill="1" applyBorder="1" applyAlignment="1" applyProtection="1">
      <alignment horizontal="center" vertical="center" wrapText="1"/>
      <protection locked="0" hidden="1"/>
    </xf>
    <xf numFmtId="4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164" fontId="20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hidden="1"/>
    </xf>
    <xf numFmtId="49" fontId="20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0" fillId="3" borderId="25" xfId="0" applyFont="1" applyFill="1" applyBorder="1" applyAlignment="1" applyProtection="1">
      <alignment horizontal="center" vertical="top" wrapText="1"/>
      <protection locked="0"/>
    </xf>
    <xf numFmtId="0" fontId="31" fillId="3" borderId="0" xfId="0" applyFont="1" applyFill="1"/>
    <xf numFmtId="0" fontId="20" fillId="3" borderId="25" xfId="0" applyFont="1" applyFill="1" applyBorder="1" applyAlignment="1">
      <alignment horizontal="center" vertical="center" wrapText="1"/>
    </xf>
    <xf numFmtId="0" fontId="20" fillId="3" borderId="25" xfId="2" applyFont="1" applyFill="1" applyBorder="1" applyAlignment="1" applyProtection="1">
      <alignment horizontal="center" vertical="center" wrapText="1"/>
      <protection locked="0"/>
    </xf>
    <xf numFmtId="4" fontId="20" fillId="3" borderId="25" xfId="0" applyNumberFormat="1" applyFont="1" applyFill="1" applyBorder="1" applyAlignment="1">
      <alignment horizontal="center" vertical="center" wrapText="1"/>
    </xf>
    <xf numFmtId="0" fontId="20" fillId="3" borderId="36" xfId="2" applyFont="1" applyFill="1" applyBorder="1" applyProtection="1">
      <alignment horizontal="center" vertical="center" wrapText="1"/>
      <protection locked="0"/>
    </xf>
    <xf numFmtId="0" fontId="20" fillId="3" borderId="36" xfId="0" applyFont="1" applyFill="1" applyBorder="1" applyAlignment="1">
      <alignment horizontal="center" vertical="center" wrapText="1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49" fontId="20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5" xfId="0" applyNumberFormat="1" applyFont="1" applyFill="1" applyBorder="1" applyAlignment="1">
      <alignment horizontal="center" vertical="center" wrapText="1"/>
    </xf>
    <xf numFmtId="164" fontId="20" fillId="3" borderId="36" xfId="0" applyNumberFormat="1" applyFont="1" applyFill="1" applyBorder="1" applyAlignment="1">
      <alignment horizontal="center" vertical="center" wrapText="1"/>
    </xf>
    <xf numFmtId="4" fontId="20" fillId="3" borderId="36" xfId="0" applyNumberFormat="1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vertical="center"/>
    </xf>
    <xf numFmtId="164" fontId="20" fillId="3" borderId="12" xfId="0" applyNumberFormat="1" applyFont="1" applyFill="1" applyBorder="1" applyAlignment="1">
      <alignment horizontal="center" vertical="center" wrapText="1"/>
    </xf>
    <xf numFmtId="49" fontId="20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hidden="1"/>
    </xf>
    <xf numFmtId="0" fontId="20" fillId="3" borderId="18" xfId="86" applyFont="1" applyFill="1" applyBorder="1" applyAlignment="1" applyProtection="1">
      <alignment horizontal="center" vertical="center" wrapText="1"/>
      <protection locked="0"/>
    </xf>
    <xf numFmtId="1" fontId="20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48" xfId="0" applyFont="1" applyFill="1" applyBorder="1" applyAlignment="1" applyProtection="1">
      <alignment horizontal="center" vertical="center" wrapText="1"/>
      <protection locked="0"/>
    </xf>
    <xf numFmtId="164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31" fillId="3" borderId="24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vertical="center" wrapText="1"/>
      <protection locked="0"/>
    </xf>
    <xf numFmtId="4" fontId="20" fillId="3" borderId="28" xfId="0" applyNumberFormat="1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hidden="1"/>
    </xf>
    <xf numFmtId="0" fontId="20" fillId="3" borderId="43" xfId="0" applyFont="1" applyFill="1" applyBorder="1" applyAlignment="1" applyProtection="1">
      <alignment horizontal="center" vertical="center" wrapText="1"/>
      <protection hidden="1"/>
    </xf>
    <xf numFmtId="0" fontId="20" fillId="3" borderId="45" xfId="0" applyFont="1" applyFill="1" applyBorder="1" applyAlignment="1" applyProtection="1">
      <alignment vertical="center" wrapText="1"/>
      <protection locked="0"/>
    </xf>
    <xf numFmtId="1" fontId="20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45" xfId="0" applyNumberFormat="1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20" fillId="3" borderId="45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4" fontId="15" fillId="3" borderId="26" xfId="0" applyNumberFormat="1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 wrapText="1"/>
    </xf>
    <xf numFmtId="4" fontId="20" fillId="3" borderId="26" xfId="0" applyNumberFormat="1" applyFont="1" applyFill="1" applyBorder="1" applyAlignment="1">
      <alignment horizontal="center" vertical="center"/>
    </xf>
    <xf numFmtId="49" fontId="16" fillId="3" borderId="49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49" xfId="0" applyNumberFormat="1" applyFont="1" applyFill="1" applyBorder="1" applyAlignment="1">
      <alignment horizontal="center" vertical="center" wrapText="1"/>
    </xf>
    <xf numFmtId="0" fontId="20" fillId="3" borderId="49" xfId="488" applyFont="1" applyFill="1" applyBorder="1" applyProtection="1">
      <alignment horizontal="center" vertical="center" wrapText="1"/>
      <protection locked="0"/>
    </xf>
    <xf numFmtId="0" fontId="16" fillId="3" borderId="49" xfId="0" applyFont="1" applyFill="1" applyBorder="1" applyAlignment="1" applyProtection="1">
      <alignment horizontal="center" vertical="center" wrapText="1"/>
      <protection locked="0"/>
    </xf>
    <xf numFmtId="1" fontId="16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9" xfId="0" applyFont="1" applyFill="1" applyBorder="1" applyAlignment="1" applyProtection="1">
      <alignment horizontal="center" vertical="center" wrapText="1"/>
      <protection locked="0"/>
    </xf>
    <xf numFmtId="49" fontId="16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0" xfId="0" applyFont="1" applyFill="1" applyBorder="1" applyAlignment="1" applyProtection="1">
      <alignment horizontal="center" vertical="center" wrapText="1"/>
      <protection locked="0"/>
    </xf>
    <xf numFmtId="164" fontId="19" fillId="3" borderId="50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 applyProtection="1">
      <alignment horizontal="center" vertical="center" wrapText="1"/>
      <protection hidden="1"/>
    </xf>
    <xf numFmtId="1" fontId="16" fillId="3" borderId="50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0" xfId="0" applyFont="1" applyFill="1" applyBorder="1" applyAlignment="1" applyProtection="1">
      <alignment horizontal="center" vertical="center" wrapText="1"/>
      <protection locked="0"/>
    </xf>
    <xf numFmtId="0" fontId="20" fillId="3" borderId="50" xfId="489" applyFont="1" applyFill="1" applyBorder="1" applyProtection="1">
      <alignment horizontal="center" vertical="center" wrapText="1"/>
      <protection locked="0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 applyProtection="1">
      <alignment horizontal="center" vertical="center" wrapText="1"/>
      <protection locked="0"/>
    </xf>
    <xf numFmtId="4" fontId="20" fillId="3" borderId="50" xfId="0" applyNumberFormat="1" applyFont="1" applyFill="1" applyBorder="1" applyAlignment="1">
      <alignment horizontal="center" vertical="center" wrapText="1"/>
    </xf>
    <xf numFmtId="0" fontId="16" fillId="3" borderId="51" xfId="0" applyFont="1" applyFill="1" applyBorder="1" applyAlignment="1" applyProtection="1">
      <alignment horizontal="center" vertical="center" wrapText="1"/>
      <protection locked="0"/>
    </xf>
    <xf numFmtId="164" fontId="20" fillId="3" borderId="51" xfId="0" applyNumberFormat="1" applyFont="1" applyFill="1" applyBorder="1" applyAlignment="1">
      <alignment horizontal="center" vertical="center" wrapText="1"/>
    </xf>
    <xf numFmtId="49" fontId="20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1" xfId="489" applyFont="1" applyFill="1" applyBorder="1" applyProtection="1">
      <alignment horizontal="center" vertical="center" wrapText="1"/>
      <protection locked="0"/>
    </xf>
    <xf numFmtId="0" fontId="20" fillId="3" borderId="51" xfId="0" applyFont="1" applyFill="1" applyBorder="1" applyAlignment="1">
      <alignment horizontal="center" vertical="center" wrapText="1"/>
    </xf>
    <xf numFmtId="0" fontId="20" fillId="3" borderId="51" xfId="0" applyFont="1" applyFill="1" applyBorder="1" applyAlignment="1" applyProtection="1">
      <alignment horizontal="center" vertical="center" wrapText="1"/>
      <protection locked="0"/>
    </xf>
    <xf numFmtId="49" fontId="16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2" xfId="0" applyFont="1" applyFill="1" applyBorder="1" applyAlignment="1" applyProtection="1">
      <alignment horizontal="center" vertical="center" wrapText="1"/>
      <protection locked="0"/>
    </xf>
    <xf numFmtId="0" fontId="16" fillId="3" borderId="52" xfId="0" applyFont="1" applyFill="1" applyBorder="1" applyAlignment="1" applyProtection="1">
      <alignment horizontal="center" vertical="center" wrapText="1"/>
      <protection hidden="1"/>
    </xf>
    <xf numFmtId="164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2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4" fontId="20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16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3" xfId="0" applyFont="1" applyFill="1" applyBorder="1" applyAlignment="1" applyProtection="1">
      <alignment horizontal="center" vertical="center" wrapText="1"/>
      <protection locked="0"/>
    </xf>
    <xf numFmtId="1" fontId="16" fillId="3" borderId="5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3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49" fontId="20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5" xfId="0" applyFont="1" applyFill="1" applyBorder="1" applyAlignment="1" applyProtection="1">
      <alignment horizontal="center" vertical="center" wrapText="1"/>
      <protection locked="0"/>
    </xf>
    <xf numFmtId="1" fontId="20" fillId="3" borderId="5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3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9" xfId="0" applyNumberFormat="1" applyFont="1" applyFill="1" applyBorder="1" applyAlignment="1" applyProtection="1">
      <alignment horizontal="center" vertical="center" wrapText="1"/>
      <protection hidden="1"/>
    </xf>
    <xf numFmtId="165" fontId="20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20" fillId="3" borderId="19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4" xfId="0" applyNumberFormat="1" applyFont="1" applyFill="1" applyBorder="1" applyAlignment="1" applyProtection="1">
      <alignment horizontal="center" vertical="center" wrapText="1"/>
      <protection hidden="1"/>
    </xf>
    <xf numFmtId="165" fontId="20" fillId="3" borderId="22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43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32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30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8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6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7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53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5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55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45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2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35" xfId="0" applyNumberFormat="1" applyFont="1" applyFill="1" applyBorder="1" applyAlignment="1">
      <alignment horizontal="center" vertical="center" wrapText="1"/>
    </xf>
    <xf numFmtId="0" fontId="20" fillId="3" borderId="3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35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35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5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23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37" xfId="0" applyNumberFormat="1" applyFont="1" applyFill="1" applyBorder="1" applyAlignment="1" applyProtection="1">
      <alignment horizontal="center" vertical="center" wrapText="1"/>
      <protection hidden="1"/>
    </xf>
    <xf numFmtId="49" fontId="20" fillId="3" borderId="43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49" xfId="0" applyNumberFormat="1" applyFont="1" applyFill="1" applyBorder="1" applyAlignment="1" applyProtection="1">
      <alignment horizontal="center" vertical="center" wrapText="1"/>
      <protection hidden="1"/>
    </xf>
    <xf numFmtId="49" fontId="20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50" xfId="0" applyNumberFormat="1" applyFont="1" applyFill="1" applyBorder="1" applyAlignment="1" applyProtection="1">
      <alignment horizontal="center" vertical="center" wrapText="1"/>
      <protection hidden="1"/>
    </xf>
    <xf numFmtId="4" fontId="20" fillId="3" borderId="52" xfId="0" applyNumberFormat="1" applyFont="1" applyFill="1" applyBorder="1" applyAlignment="1" applyProtection="1">
      <alignment horizontal="center" vertical="center" wrapText="1"/>
      <protection hidden="1"/>
    </xf>
    <xf numFmtId="49" fontId="16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4" xfId="0" applyFont="1" applyFill="1" applyBorder="1" applyAlignment="1" applyProtection="1">
      <alignment horizontal="center" vertical="center" wrapText="1"/>
      <protection locked="0"/>
    </xf>
    <xf numFmtId="164" fontId="19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54" xfId="0" applyFont="1" applyFill="1" applyBorder="1" applyAlignment="1" applyProtection="1">
      <alignment horizontal="center" vertical="center" wrapText="1"/>
      <protection hidden="1"/>
    </xf>
    <xf numFmtId="0" fontId="16" fillId="3" borderId="54" xfId="0" applyFont="1" applyFill="1" applyBorder="1" applyAlignment="1" applyProtection="1">
      <alignment horizontal="center" vertical="center" wrapText="1"/>
      <protection locked="0"/>
    </xf>
    <xf numFmtId="0" fontId="15" fillId="3" borderId="54" xfId="0" applyFont="1" applyFill="1" applyBorder="1" applyAlignment="1" applyProtection="1">
      <alignment horizontal="center" vertical="center" wrapText="1"/>
      <protection locked="0"/>
    </xf>
    <xf numFmtId="1" fontId="20" fillId="3" borderId="54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54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54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3" fillId="3" borderId="29" xfId="0" applyFont="1" applyFill="1" applyBorder="1"/>
    <xf numFmtId="0" fontId="15" fillId="3" borderId="29" xfId="0" applyFont="1" applyFill="1" applyBorder="1"/>
    <xf numFmtId="4" fontId="22" fillId="3" borderId="29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/>
    </xf>
  </cellXfs>
  <cellStyles count="490">
    <cellStyle name="Cell1" xfId="3" xr:uid="{00000000-0005-0000-0000-000000000000}"/>
    <cellStyle name="Cell2" xfId="4" xr:uid="{00000000-0005-0000-0000-000001000000}"/>
    <cellStyle name="Cell3" xfId="5" xr:uid="{00000000-0005-0000-0000-000002000000}"/>
    <cellStyle name="Cell4" xfId="6" xr:uid="{00000000-0005-0000-0000-000003000000}"/>
    <cellStyle name="Cell5" xfId="7" xr:uid="{00000000-0005-0000-0000-000004000000}"/>
    <cellStyle name="Column1" xfId="8" xr:uid="{00000000-0005-0000-0000-000005000000}"/>
    <cellStyle name="Column2" xfId="9" xr:uid="{00000000-0005-0000-0000-000006000000}"/>
    <cellStyle name="Column3" xfId="10" xr:uid="{00000000-0005-0000-0000-000007000000}"/>
    <cellStyle name="Column4" xfId="11" xr:uid="{00000000-0005-0000-0000-000008000000}"/>
    <cellStyle name="Column5" xfId="12" xr:uid="{00000000-0005-0000-0000-000009000000}"/>
    <cellStyle name="Column7" xfId="13" xr:uid="{00000000-0005-0000-0000-00000A000000}"/>
    <cellStyle name="Data" xfId="14" xr:uid="{00000000-0005-0000-0000-00000B000000}"/>
    <cellStyle name="Heading1" xfId="15" xr:uid="{00000000-0005-0000-0000-00000C000000}"/>
    <cellStyle name="Heading2" xfId="16" xr:uid="{00000000-0005-0000-0000-00000D000000}"/>
    <cellStyle name="Heading3" xfId="17" xr:uid="{00000000-0005-0000-0000-00000E000000}"/>
    <cellStyle name="Heading4" xfId="18" xr:uid="{00000000-0005-0000-0000-00000F000000}"/>
    <cellStyle name="maincontent" xfId="69" xr:uid="{00000000-0005-0000-0000-000010000000}"/>
    <cellStyle name="Name1" xfId="19" xr:uid="{00000000-0005-0000-0000-000011000000}"/>
    <cellStyle name="Name2" xfId="20" xr:uid="{00000000-0005-0000-0000-000012000000}"/>
    <cellStyle name="Name3" xfId="21" xr:uid="{00000000-0005-0000-0000-000013000000}"/>
    <cellStyle name="Name4" xfId="22" xr:uid="{00000000-0005-0000-0000-000014000000}"/>
    <cellStyle name="Name5" xfId="23" xr:uid="{00000000-0005-0000-0000-000015000000}"/>
    <cellStyle name="Normal 5" xfId="24" xr:uid="{00000000-0005-0000-0000-000016000000}"/>
    <cellStyle name="Normal 6" xfId="25" xr:uid="{00000000-0005-0000-0000-000017000000}"/>
    <cellStyle name="Normal_формы ПР утвержденные" xfId="26" xr:uid="{00000000-0005-0000-0000-000018000000}"/>
    <cellStyle name="Title1" xfId="27" xr:uid="{00000000-0005-0000-0000-000019000000}"/>
    <cellStyle name="TitleCol1" xfId="28" xr:uid="{00000000-0005-0000-0000-00001A000000}"/>
    <cellStyle name="TitleCol1 10" xfId="189" xr:uid="{00000000-0005-0000-0000-00001B000000}"/>
    <cellStyle name="TitleCol1 10 2" xfId="467" xr:uid="{00000000-0005-0000-0000-00001C000000}"/>
    <cellStyle name="TitleCol1 10 3" xfId="328" xr:uid="{00000000-0005-0000-0000-00001D000000}"/>
    <cellStyle name="TitleCol1 11" xfId="350" xr:uid="{00000000-0005-0000-0000-00001E000000}"/>
    <cellStyle name="TitleCol1 12" xfId="211" xr:uid="{00000000-0005-0000-0000-00001F000000}"/>
    <cellStyle name="TitleCol1 2" xfId="68" xr:uid="{00000000-0005-0000-0000-000020000000}"/>
    <cellStyle name="TitleCol1 2 2" xfId="78" xr:uid="{00000000-0005-0000-0000-000021000000}"/>
    <cellStyle name="TitleCol1 2 2 2" xfId="96" xr:uid="{00000000-0005-0000-0000-000022000000}"/>
    <cellStyle name="TitleCol1 2 2 2 2" xfId="152" xr:uid="{00000000-0005-0000-0000-000023000000}"/>
    <cellStyle name="TitleCol1 2 2 2 2 2" xfId="430" xr:uid="{00000000-0005-0000-0000-000024000000}"/>
    <cellStyle name="TitleCol1 2 2 2 2 3" xfId="291" xr:uid="{00000000-0005-0000-0000-000025000000}"/>
    <cellStyle name="TitleCol1 2 2 2 3" xfId="181" xr:uid="{00000000-0005-0000-0000-000026000000}"/>
    <cellStyle name="TitleCol1 2 2 2 3 2" xfId="459" xr:uid="{00000000-0005-0000-0000-000027000000}"/>
    <cellStyle name="TitleCol1 2 2 2 3 3" xfId="320" xr:uid="{00000000-0005-0000-0000-000028000000}"/>
    <cellStyle name="TitleCol1 2 2 2 4" xfId="203" xr:uid="{00000000-0005-0000-0000-000029000000}"/>
    <cellStyle name="TitleCol1 2 2 2 4 2" xfId="481" xr:uid="{00000000-0005-0000-0000-00002A000000}"/>
    <cellStyle name="TitleCol1 2 2 2 4 3" xfId="342" xr:uid="{00000000-0005-0000-0000-00002B000000}"/>
    <cellStyle name="TitleCol1 2 2 2 5" xfId="378" xr:uid="{00000000-0005-0000-0000-00002C000000}"/>
    <cellStyle name="TitleCol1 2 2 2 6" xfId="239" xr:uid="{00000000-0005-0000-0000-00002D000000}"/>
    <cellStyle name="TitleCol1 2 2 3" xfId="134" xr:uid="{00000000-0005-0000-0000-00002E000000}"/>
    <cellStyle name="TitleCol1 2 2 3 2" xfId="412" xr:uid="{00000000-0005-0000-0000-00002F000000}"/>
    <cellStyle name="TitleCol1 2 2 3 3" xfId="273" xr:uid="{00000000-0005-0000-0000-000030000000}"/>
    <cellStyle name="TitleCol1 2 2 4" xfId="164" xr:uid="{00000000-0005-0000-0000-000031000000}"/>
    <cellStyle name="TitleCol1 2 2 4 2" xfId="442" xr:uid="{00000000-0005-0000-0000-000032000000}"/>
    <cellStyle name="TitleCol1 2 2 4 3" xfId="303" xr:uid="{00000000-0005-0000-0000-000033000000}"/>
    <cellStyle name="TitleCol1 2 2 5" xfId="115" xr:uid="{00000000-0005-0000-0000-000034000000}"/>
    <cellStyle name="TitleCol1 2 2 5 2" xfId="393" xr:uid="{00000000-0005-0000-0000-000035000000}"/>
    <cellStyle name="TitleCol1 2 2 5 3" xfId="254" xr:uid="{00000000-0005-0000-0000-000036000000}"/>
    <cellStyle name="TitleCol1 2 2 6" xfId="360" xr:uid="{00000000-0005-0000-0000-000037000000}"/>
    <cellStyle name="TitleCol1 2 2 7" xfId="221" xr:uid="{00000000-0005-0000-0000-000038000000}"/>
    <cellStyle name="TitleCol1 2 3" xfId="90" xr:uid="{00000000-0005-0000-0000-000039000000}"/>
    <cellStyle name="TitleCol1 2 3 2" xfId="146" xr:uid="{00000000-0005-0000-0000-00003A000000}"/>
    <cellStyle name="TitleCol1 2 3 2 2" xfId="424" xr:uid="{00000000-0005-0000-0000-00003B000000}"/>
    <cellStyle name="TitleCol1 2 3 2 3" xfId="285" xr:uid="{00000000-0005-0000-0000-00003C000000}"/>
    <cellStyle name="TitleCol1 2 3 3" xfId="175" xr:uid="{00000000-0005-0000-0000-00003D000000}"/>
    <cellStyle name="TitleCol1 2 3 3 2" xfId="453" xr:uid="{00000000-0005-0000-0000-00003E000000}"/>
    <cellStyle name="TitleCol1 2 3 3 3" xfId="314" xr:uid="{00000000-0005-0000-0000-00003F000000}"/>
    <cellStyle name="TitleCol1 2 3 4" xfId="197" xr:uid="{00000000-0005-0000-0000-000040000000}"/>
    <cellStyle name="TitleCol1 2 3 4 2" xfId="475" xr:uid="{00000000-0005-0000-0000-000041000000}"/>
    <cellStyle name="TitleCol1 2 3 4 3" xfId="336" xr:uid="{00000000-0005-0000-0000-000042000000}"/>
    <cellStyle name="TitleCol1 2 3 5" xfId="372" xr:uid="{00000000-0005-0000-0000-000043000000}"/>
    <cellStyle name="TitleCol1 2 3 6" xfId="233" xr:uid="{00000000-0005-0000-0000-000044000000}"/>
    <cellStyle name="TitleCol1 2 4" xfId="128" xr:uid="{00000000-0005-0000-0000-000045000000}"/>
    <cellStyle name="TitleCol1 2 4 2" xfId="406" xr:uid="{00000000-0005-0000-0000-000046000000}"/>
    <cellStyle name="TitleCol1 2 4 3" xfId="267" xr:uid="{00000000-0005-0000-0000-000047000000}"/>
    <cellStyle name="TitleCol1 2 5" xfId="108" xr:uid="{00000000-0005-0000-0000-000048000000}"/>
    <cellStyle name="TitleCol1 2 5 2" xfId="386" xr:uid="{00000000-0005-0000-0000-000049000000}"/>
    <cellStyle name="TitleCol1 2 5 3" xfId="247" xr:uid="{00000000-0005-0000-0000-00004A000000}"/>
    <cellStyle name="TitleCol1 2 6" xfId="119" xr:uid="{00000000-0005-0000-0000-00004B000000}"/>
    <cellStyle name="TitleCol1 2 6 2" xfId="397" xr:uid="{00000000-0005-0000-0000-00004C000000}"/>
    <cellStyle name="TitleCol1 2 6 3" xfId="258" xr:uid="{00000000-0005-0000-0000-00004D000000}"/>
    <cellStyle name="TitleCol1 2 7" xfId="354" xr:uid="{00000000-0005-0000-0000-00004E000000}"/>
    <cellStyle name="TitleCol1 2 8" xfId="215" xr:uid="{00000000-0005-0000-0000-00004F000000}"/>
    <cellStyle name="TitleCol1 3" xfId="66" xr:uid="{00000000-0005-0000-0000-000050000000}"/>
    <cellStyle name="TitleCol1 3 2" xfId="76" xr:uid="{00000000-0005-0000-0000-000051000000}"/>
    <cellStyle name="TitleCol1 3 2 2" xfId="94" xr:uid="{00000000-0005-0000-0000-000052000000}"/>
    <cellStyle name="TitleCol1 3 2 2 2" xfId="150" xr:uid="{00000000-0005-0000-0000-000053000000}"/>
    <cellStyle name="TitleCol1 3 2 2 2 2" xfId="428" xr:uid="{00000000-0005-0000-0000-000054000000}"/>
    <cellStyle name="TitleCol1 3 2 2 2 3" xfId="289" xr:uid="{00000000-0005-0000-0000-000055000000}"/>
    <cellStyle name="TitleCol1 3 2 2 3" xfId="179" xr:uid="{00000000-0005-0000-0000-000056000000}"/>
    <cellStyle name="TitleCol1 3 2 2 3 2" xfId="457" xr:uid="{00000000-0005-0000-0000-000057000000}"/>
    <cellStyle name="TitleCol1 3 2 2 3 3" xfId="318" xr:uid="{00000000-0005-0000-0000-000058000000}"/>
    <cellStyle name="TitleCol1 3 2 2 4" xfId="201" xr:uid="{00000000-0005-0000-0000-000059000000}"/>
    <cellStyle name="TitleCol1 3 2 2 4 2" xfId="479" xr:uid="{00000000-0005-0000-0000-00005A000000}"/>
    <cellStyle name="TitleCol1 3 2 2 4 3" xfId="340" xr:uid="{00000000-0005-0000-0000-00005B000000}"/>
    <cellStyle name="TitleCol1 3 2 2 5" xfId="376" xr:uid="{00000000-0005-0000-0000-00005C000000}"/>
    <cellStyle name="TitleCol1 3 2 2 6" xfId="237" xr:uid="{00000000-0005-0000-0000-00005D000000}"/>
    <cellStyle name="TitleCol1 3 2 3" xfId="132" xr:uid="{00000000-0005-0000-0000-00005E000000}"/>
    <cellStyle name="TitleCol1 3 2 3 2" xfId="410" xr:uid="{00000000-0005-0000-0000-00005F000000}"/>
    <cellStyle name="TitleCol1 3 2 3 3" xfId="271" xr:uid="{00000000-0005-0000-0000-000060000000}"/>
    <cellStyle name="TitleCol1 3 2 4" xfId="163" xr:uid="{00000000-0005-0000-0000-000061000000}"/>
    <cellStyle name="TitleCol1 3 2 4 2" xfId="441" xr:uid="{00000000-0005-0000-0000-000062000000}"/>
    <cellStyle name="TitleCol1 3 2 4 3" xfId="302" xr:uid="{00000000-0005-0000-0000-000063000000}"/>
    <cellStyle name="TitleCol1 3 2 5" xfId="117" xr:uid="{00000000-0005-0000-0000-000064000000}"/>
    <cellStyle name="TitleCol1 3 2 5 2" xfId="395" xr:uid="{00000000-0005-0000-0000-000065000000}"/>
    <cellStyle name="TitleCol1 3 2 5 3" xfId="256" xr:uid="{00000000-0005-0000-0000-000066000000}"/>
    <cellStyle name="TitleCol1 3 2 6" xfId="358" xr:uid="{00000000-0005-0000-0000-000067000000}"/>
    <cellStyle name="TitleCol1 3 2 7" xfId="219" xr:uid="{00000000-0005-0000-0000-000068000000}"/>
    <cellStyle name="TitleCol1 3 3" xfId="88" xr:uid="{00000000-0005-0000-0000-000069000000}"/>
    <cellStyle name="TitleCol1 3 3 2" xfId="144" xr:uid="{00000000-0005-0000-0000-00006A000000}"/>
    <cellStyle name="TitleCol1 3 3 2 2" xfId="422" xr:uid="{00000000-0005-0000-0000-00006B000000}"/>
    <cellStyle name="TitleCol1 3 3 2 3" xfId="283" xr:uid="{00000000-0005-0000-0000-00006C000000}"/>
    <cellStyle name="TitleCol1 3 3 3" xfId="173" xr:uid="{00000000-0005-0000-0000-00006D000000}"/>
    <cellStyle name="TitleCol1 3 3 3 2" xfId="451" xr:uid="{00000000-0005-0000-0000-00006E000000}"/>
    <cellStyle name="TitleCol1 3 3 3 3" xfId="312" xr:uid="{00000000-0005-0000-0000-00006F000000}"/>
    <cellStyle name="TitleCol1 3 3 4" xfId="195" xr:uid="{00000000-0005-0000-0000-000070000000}"/>
    <cellStyle name="TitleCol1 3 3 4 2" xfId="473" xr:uid="{00000000-0005-0000-0000-000071000000}"/>
    <cellStyle name="TitleCol1 3 3 4 3" xfId="334" xr:uid="{00000000-0005-0000-0000-000072000000}"/>
    <cellStyle name="TitleCol1 3 3 5" xfId="370" xr:uid="{00000000-0005-0000-0000-000073000000}"/>
    <cellStyle name="TitleCol1 3 3 6" xfId="231" xr:uid="{00000000-0005-0000-0000-000074000000}"/>
    <cellStyle name="TitleCol1 3 4" xfId="126" xr:uid="{00000000-0005-0000-0000-000075000000}"/>
    <cellStyle name="TitleCol1 3 4 2" xfId="404" xr:uid="{00000000-0005-0000-0000-000076000000}"/>
    <cellStyle name="TitleCol1 3 4 3" xfId="265" xr:uid="{00000000-0005-0000-0000-000077000000}"/>
    <cellStyle name="TitleCol1 3 5" xfId="109" xr:uid="{00000000-0005-0000-0000-000078000000}"/>
    <cellStyle name="TitleCol1 3 5 2" xfId="387" xr:uid="{00000000-0005-0000-0000-000079000000}"/>
    <cellStyle name="TitleCol1 3 5 3" xfId="248" xr:uid="{00000000-0005-0000-0000-00007A000000}"/>
    <cellStyle name="TitleCol1 3 6" xfId="124" xr:uid="{00000000-0005-0000-0000-00007B000000}"/>
    <cellStyle name="TitleCol1 3 6 2" xfId="402" xr:uid="{00000000-0005-0000-0000-00007C000000}"/>
    <cellStyle name="TitleCol1 3 6 3" xfId="263" xr:uid="{00000000-0005-0000-0000-00007D000000}"/>
    <cellStyle name="TitleCol1 3 7" xfId="352" xr:uid="{00000000-0005-0000-0000-00007E000000}"/>
    <cellStyle name="TitleCol1 3 8" xfId="213" xr:uid="{00000000-0005-0000-0000-00007F000000}"/>
    <cellStyle name="TitleCol1 4" xfId="74" xr:uid="{00000000-0005-0000-0000-000080000000}"/>
    <cellStyle name="TitleCol1 4 2" xfId="92" xr:uid="{00000000-0005-0000-0000-000081000000}"/>
    <cellStyle name="TitleCol1 4 2 2" xfId="148" xr:uid="{00000000-0005-0000-0000-000082000000}"/>
    <cellStyle name="TitleCol1 4 2 2 2" xfId="426" xr:uid="{00000000-0005-0000-0000-000083000000}"/>
    <cellStyle name="TitleCol1 4 2 2 3" xfId="287" xr:uid="{00000000-0005-0000-0000-000084000000}"/>
    <cellStyle name="TitleCol1 4 2 3" xfId="177" xr:uid="{00000000-0005-0000-0000-000085000000}"/>
    <cellStyle name="TitleCol1 4 2 3 2" xfId="455" xr:uid="{00000000-0005-0000-0000-000086000000}"/>
    <cellStyle name="TitleCol1 4 2 3 3" xfId="316" xr:uid="{00000000-0005-0000-0000-000087000000}"/>
    <cellStyle name="TitleCol1 4 2 4" xfId="199" xr:uid="{00000000-0005-0000-0000-000088000000}"/>
    <cellStyle name="TitleCol1 4 2 4 2" xfId="477" xr:uid="{00000000-0005-0000-0000-000089000000}"/>
    <cellStyle name="TitleCol1 4 2 4 3" xfId="338" xr:uid="{00000000-0005-0000-0000-00008A000000}"/>
    <cellStyle name="TitleCol1 4 2 5" xfId="374" xr:uid="{00000000-0005-0000-0000-00008B000000}"/>
    <cellStyle name="TitleCol1 4 2 6" xfId="235" xr:uid="{00000000-0005-0000-0000-00008C000000}"/>
    <cellStyle name="TitleCol1 4 3" xfId="130" xr:uid="{00000000-0005-0000-0000-00008D000000}"/>
    <cellStyle name="TitleCol1 4 3 2" xfId="408" xr:uid="{00000000-0005-0000-0000-00008E000000}"/>
    <cellStyle name="TitleCol1 4 3 3" xfId="269" xr:uid="{00000000-0005-0000-0000-00008F000000}"/>
    <cellStyle name="TitleCol1 4 4" xfId="161" xr:uid="{00000000-0005-0000-0000-000090000000}"/>
    <cellStyle name="TitleCol1 4 4 2" xfId="439" xr:uid="{00000000-0005-0000-0000-000091000000}"/>
    <cellStyle name="TitleCol1 4 4 3" xfId="300" xr:uid="{00000000-0005-0000-0000-000092000000}"/>
    <cellStyle name="TitleCol1 4 5" xfId="188" xr:uid="{00000000-0005-0000-0000-000093000000}"/>
    <cellStyle name="TitleCol1 4 5 2" xfId="466" xr:uid="{00000000-0005-0000-0000-000094000000}"/>
    <cellStyle name="TitleCol1 4 5 3" xfId="327" xr:uid="{00000000-0005-0000-0000-000095000000}"/>
    <cellStyle name="TitleCol1 4 6" xfId="356" xr:uid="{00000000-0005-0000-0000-000096000000}"/>
    <cellStyle name="TitleCol1 4 7" xfId="217" xr:uid="{00000000-0005-0000-0000-000097000000}"/>
    <cellStyle name="TitleCol1 5" xfId="81" xr:uid="{00000000-0005-0000-0000-000098000000}"/>
    <cellStyle name="TitleCol1 5 2" xfId="98" xr:uid="{00000000-0005-0000-0000-000099000000}"/>
    <cellStyle name="TitleCol1 5 2 2" xfId="154" xr:uid="{00000000-0005-0000-0000-00009A000000}"/>
    <cellStyle name="TitleCol1 5 2 2 2" xfId="432" xr:uid="{00000000-0005-0000-0000-00009B000000}"/>
    <cellStyle name="TitleCol1 5 2 2 3" xfId="293" xr:uid="{00000000-0005-0000-0000-00009C000000}"/>
    <cellStyle name="TitleCol1 5 2 3" xfId="183" xr:uid="{00000000-0005-0000-0000-00009D000000}"/>
    <cellStyle name="TitleCol1 5 2 3 2" xfId="461" xr:uid="{00000000-0005-0000-0000-00009E000000}"/>
    <cellStyle name="TitleCol1 5 2 3 3" xfId="322" xr:uid="{00000000-0005-0000-0000-00009F000000}"/>
    <cellStyle name="TitleCol1 5 2 4" xfId="205" xr:uid="{00000000-0005-0000-0000-0000A0000000}"/>
    <cellStyle name="TitleCol1 5 2 4 2" xfId="483" xr:uid="{00000000-0005-0000-0000-0000A1000000}"/>
    <cellStyle name="TitleCol1 5 2 4 3" xfId="344" xr:uid="{00000000-0005-0000-0000-0000A2000000}"/>
    <cellStyle name="TitleCol1 5 2 5" xfId="380" xr:uid="{00000000-0005-0000-0000-0000A3000000}"/>
    <cellStyle name="TitleCol1 5 2 6" xfId="241" xr:uid="{00000000-0005-0000-0000-0000A4000000}"/>
    <cellStyle name="TitleCol1 5 3" xfId="137" xr:uid="{00000000-0005-0000-0000-0000A5000000}"/>
    <cellStyle name="TitleCol1 5 3 2" xfId="415" xr:uid="{00000000-0005-0000-0000-0000A6000000}"/>
    <cellStyle name="TitleCol1 5 3 3" xfId="276" xr:uid="{00000000-0005-0000-0000-0000A7000000}"/>
    <cellStyle name="TitleCol1 5 4" xfId="167" xr:uid="{00000000-0005-0000-0000-0000A8000000}"/>
    <cellStyle name="TitleCol1 5 4 2" xfId="445" xr:uid="{00000000-0005-0000-0000-0000A9000000}"/>
    <cellStyle name="TitleCol1 5 4 3" xfId="306" xr:uid="{00000000-0005-0000-0000-0000AA000000}"/>
    <cellStyle name="TitleCol1 5 5" xfId="112" xr:uid="{00000000-0005-0000-0000-0000AB000000}"/>
    <cellStyle name="TitleCol1 5 5 2" xfId="390" xr:uid="{00000000-0005-0000-0000-0000AC000000}"/>
    <cellStyle name="TitleCol1 5 5 3" xfId="251" xr:uid="{00000000-0005-0000-0000-0000AD000000}"/>
    <cellStyle name="TitleCol1 5 6" xfId="363" xr:uid="{00000000-0005-0000-0000-0000AE000000}"/>
    <cellStyle name="TitleCol1 5 7" xfId="224" xr:uid="{00000000-0005-0000-0000-0000AF000000}"/>
    <cellStyle name="TitleCol1 6" xfId="82" xr:uid="{00000000-0005-0000-0000-0000B0000000}"/>
    <cellStyle name="TitleCol1 6 2" xfId="99" xr:uid="{00000000-0005-0000-0000-0000B1000000}"/>
    <cellStyle name="TitleCol1 6 2 2" xfId="155" xr:uid="{00000000-0005-0000-0000-0000B2000000}"/>
    <cellStyle name="TitleCol1 6 2 2 2" xfId="433" xr:uid="{00000000-0005-0000-0000-0000B3000000}"/>
    <cellStyle name="TitleCol1 6 2 2 3" xfId="294" xr:uid="{00000000-0005-0000-0000-0000B4000000}"/>
    <cellStyle name="TitleCol1 6 2 3" xfId="184" xr:uid="{00000000-0005-0000-0000-0000B5000000}"/>
    <cellStyle name="TitleCol1 6 2 3 2" xfId="462" xr:uid="{00000000-0005-0000-0000-0000B6000000}"/>
    <cellStyle name="TitleCol1 6 2 3 3" xfId="323" xr:uid="{00000000-0005-0000-0000-0000B7000000}"/>
    <cellStyle name="TitleCol1 6 2 4" xfId="206" xr:uid="{00000000-0005-0000-0000-0000B8000000}"/>
    <cellStyle name="TitleCol1 6 2 4 2" xfId="484" xr:uid="{00000000-0005-0000-0000-0000B9000000}"/>
    <cellStyle name="TitleCol1 6 2 4 3" xfId="345" xr:uid="{00000000-0005-0000-0000-0000BA000000}"/>
    <cellStyle name="TitleCol1 6 2 5" xfId="381" xr:uid="{00000000-0005-0000-0000-0000BB000000}"/>
    <cellStyle name="TitleCol1 6 2 6" xfId="242" xr:uid="{00000000-0005-0000-0000-0000BC000000}"/>
    <cellStyle name="TitleCol1 6 3" xfId="138" xr:uid="{00000000-0005-0000-0000-0000BD000000}"/>
    <cellStyle name="TitleCol1 6 3 2" xfId="416" xr:uid="{00000000-0005-0000-0000-0000BE000000}"/>
    <cellStyle name="TitleCol1 6 3 3" xfId="277" xr:uid="{00000000-0005-0000-0000-0000BF000000}"/>
    <cellStyle name="TitleCol1 6 4" xfId="168" xr:uid="{00000000-0005-0000-0000-0000C0000000}"/>
    <cellStyle name="TitleCol1 6 4 2" xfId="446" xr:uid="{00000000-0005-0000-0000-0000C1000000}"/>
    <cellStyle name="TitleCol1 6 4 3" xfId="307" xr:uid="{00000000-0005-0000-0000-0000C2000000}"/>
    <cellStyle name="TitleCol1 6 5" xfId="111" xr:uid="{00000000-0005-0000-0000-0000C3000000}"/>
    <cellStyle name="TitleCol1 6 5 2" xfId="389" xr:uid="{00000000-0005-0000-0000-0000C4000000}"/>
    <cellStyle name="TitleCol1 6 5 3" xfId="250" xr:uid="{00000000-0005-0000-0000-0000C5000000}"/>
    <cellStyle name="TitleCol1 6 6" xfId="364" xr:uid="{00000000-0005-0000-0000-0000C6000000}"/>
    <cellStyle name="TitleCol1 6 7" xfId="225" xr:uid="{00000000-0005-0000-0000-0000C7000000}"/>
    <cellStyle name="TitleCol1 7" xfId="84" xr:uid="{00000000-0005-0000-0000-0000C8000000}"/>
    <cellStyle name="TitleCol1 7 2" xfId="140" xr:uid="{00000000-0005-0000-0000-0000C9000000}"/>
    <cellStyle name="TitleCol1 7 2 2" xfId="418" xr:uid="{00000000-0005-0000-0000-0000CA000000}"/>
    <cellStyle name="TitleCol1 7 2 3" xfId="279" xr:uid="{00000000-0005-0000-0000-0000CB000000}"/>
    <cellStyle name="TitleCol1 7 3" xfId="170" xr:uid="{00000000-0005-0000-0000-0000CC000000}"/>
    <cellStyle name="TitleCol1 7 3 2" xfId="448" xr:uid="{00000000-0005-0000-0000-0000CD000000}"/>
    <cellStyle name="TitleCol1 7 3 3" xfId="309" xr:uid="{00000000-0005-0000-0000-0000CE000000}"/>
    <cellStyle name="TitleCol1 7 4" xfId="191" xr:uid="{00000000-0005-0000-0000-0000CF000000}"/>
    <cellStyle name="TitleCol1 7 4 2" xfId="469" xr:uid="{00000000-0005-0000-0000-0000D0000000}"/>
    <cellStyle name="TitleCol1 7 4 3" xfId="330" xr:uid="{00000000-0005-0000-0000-0000D1000000}"/>
    <cellStyle name="TitleCol1 7 5" xfId="366" xr:uid="{00000000-0005-0000-0000-0000D2000000}"/>
    <cellStyle name="TitleCol1 7 6" xfId="227" xr:uid="{00000000-0005-0000-0000-0000D3000000}"/>
    <cellStyle name="TitleCol1 8" xfId="122" xr:uid="{00000000-0005-0000-0000-0000D4000000}"/>
    <cellStyle name="TitleCol1 8 2" xfId="400" xr:uid="{00000000-0005-0000-0000-0000D5000000}"/>
    <cellStyle name="TitleCol1 8 3" xfId="261" xr:uid="{00000000-0005-0000-0000-0000D6000000}"/>
    <cellStyle name="TitleCol1 9" xfId="123" xr:uid="{00000000-0005-0000-0000-0000D7000000}"/>
    <cellStyle name="TitleCol1 9 2" xfId="401" xr:uid="{00000000-0005-0000-0000-0000D8000000}"/>
    <cellStyle name="TitleCol1 9 3" xfId="262" xr:uid="{00000000-0005-0000-0000-0000D9000000}"/>
    <cellStyle name="TitleCol2" xfId="2" xr:uid="{00000000-0005-0000-0000-0000DA000000}"/>
    <cellStyle name="TitleCol2 10" xfId="171" xr:uid="{00000000-0005-0000-0000-0000DB000000}"/>
    <cellStyle name="TitleCol2 10 2" xfId="449" xr:uid="{00000000-0005-0000-0000-0000DC000000}"/>
    <cellStyle name="TitleCol2 10 2 4" xfId="488" xr:uid="{00000000-0005-0000-0000-0000DD000000}"/>
    <cellStyle name="TitleCol2 10 3" xfId="310" xr:uid="{00000000-0005-0000-0000-0000DE000000}"/>
    <cellStyle name="TitleCol2 11" xfId="349" xr:uid="{00000000-0005-0000-0000-0000DF000000}"/>
    <cellStyle name="TitleCol2 12" xfId="210" xr:uid="{00000000-0005-0000-0000-0000E0000000}"/>
    <cellStyle name="TitleCol2 2" xfId="67" xr:uid="{00000000-0005-0000-0000-0000E1000000}"/>
    <cellStyle name="TitleCol2 2 2" xfId="77" xr:uid="{00000000-0005-0000-0000-0000E2000000}"/>
    <cellStyle name="TitleCol2 2 2 2" xfId="86" xr:uid="{00000000-0005-0000-0000-0000E3000000}"/>
    <cellStyle name="TitleCol2 2 2 2 2" xfId="102" xr:uid="{00000000-0005-0000-0000-0000E4000000}"/>
    <cellStyle name="TitleCol2 2 2 2 2 2" xfId="158" xr:uid="{00000000-0005-0000-0000-0000E5000000}"/>
    <cellStyle name="TitleCol2 2 2 2 2 2 2" xfId="436" xr:uid="{00000000-0005-0000-0000-0000E6000000}"/>
    <cellStyle name="TitleCol2 2 2 2 2 2 2 4" xfId="489" xr:uid="{00000000-0005-0000-0000-0000E7000000}"/>
    <cellStyle name="TitleCol2 2 2 2 2 2 3" xfId="297" xr:uid="{00000000-0005-0000-0000-0000E8000000}"/>
    <cellStyle name="TitleCol2 2 2 2 2 3" xfId="187" xr:uid="{00000000-0005-0000-0000-0000E9000000}"/>
    <cellStyle name="TitleCol2 2 2 2 2 3 2" xfId="465" xr:uid="{00000000-0005-0000-0000-0000EA000000}"/>
    <cellStyle name="TitleCol2 2 2 2 2 3 3" xfId="326" xr:uid="{00000000-0005-0000-0000-0000EB000000}"/>
    <cellStyle name="TitleCol2 2 2 2 2 4" xfId="209" xr:uid="{00000000-0005-0000-0000-0000EC000000}"/>
    <cellStyle name="TitleCol2 2 2 2 2 4 2" xfId="487" xr:uid="{00000000-0005-0000-0000-0000ED000000}"/>
    <cellStyle name="TitleCol2 2 2 2 2 4 3" xfId="348" xr:uid="{00000000-0005-0000-0000-0000EE000000}"/>
    <cellStyle name="TitleCol2 2 2 2 2 5" xfId="384" xr:uid="{00000000-0005-0000-0000-0000EF000000}"/>
    <cellStyle name="TitleCol2 2 2 2 2 6" xfId="245" xr:uid="{00000000-0005-0000-0000-0000F0000000}"/>
    <cellStyle name="TitleCol2 2 2 2 3" xfId="142" xr:uid="{00000000-0005-0000-0000-0000F1000000}"/>
    <cellStyle name="TitleCol2 2 2 2 3 2" xfId="420" xr:uid="{00000000-0005-0000-0000-0000F2000000}"/>
    <cellStyle name="TitleCol2 2 2 2 3 3" xfId="281" xr:uid="{00000000-0005-0000-0000-0000F3000000}"/>
    <cellStyle name="TitleCol2 2 2 2 4" xfId="193" xr:uid="{00000000-0005-0000-0000-0000F4000000}"/>
    <cellStyle name="TitleCol2 2 2 2 4 2" xfId="471" xr:uid="{00000000-0005-0000-0000-0000F5000000}"/>
    <cellStyle name="TitleCol2 2 2 2 4 3" xfId="332" xr:uid="{00000000-0005-0000-0000-0000F6000000}"/>
    <cellStyle name="TitleCol2 2 2 2 5" xfId="368" xr:uid="{00000000-0005-0000-0000-0000F7000000}"/>
    <cellStyle name="TitleCol2 2 2 2 6" xfId="229" xr:uid="{00000000-0005-0000-0000-0000F8000000}"/>
    <cellStyle name="TitleCol2 2 2 3" xfId="95" xr:uid="{00000000-0005-0000-0000-0000F9000000}"/>
    <cellStyle name="TitleCol2 2 2 3 2" xfId="151" xr:uid="{00000000-0005-0000-0000-0000FA000000}"/>
    <cellStyle name="TitleCol2 2 2 3 2 2" xfId="429" xr:uid="{00000000-0005-0000-0000-0000FB000000}"/>
    <cellStyle name="TitleCol2 2 2 3 2 3" xfId="290" xr:uid="{00000000-0005-0000-0000-0000FC000000}"/>
    <cellStyle name="TitleCol2 2 2 3 3" xfId="180" xr:uid="{00000000-0005-0000-0000-0000FD000000}"/>
    <cellStyle name="TitleCol2 2 2 3 3 2" xfId="458" xr:uid="{00000000-0005-0000-0000-0000FE000000}"/>
    <cellStyle name="TitleCol2 2 2 3 3 3" xfId="319" xr:uid="{00000000-0005-0000-0000-0000FF000000}"/>
    <cellStyle name="TitleCol2 2 2 3 4" xfId="202" xr:uid="{00000000-0005-0000-0000-000000010000}"/>
    <cellStyle name="TitleCol2 2 2 3 4 2" xfId="480" xr:uid="{00000000-0005-0000-0000-000001010000}"/>
    <cellStyle name="TitleCol2 2 2 3 4 3" xfId="341" xr:uid="{00000000-0005-0000-0000-000002010000}"/>
    <cellStyle name="TitleCol2 2 2 3 5" xfId="377" xr:uid="{00000000-0005-0000-0000-000003010000}"/>
    <cellStyle name="TitleCol2 2 2 3 6" xfId="238" xr:uid="{00000000-0005-0000-0000-000004010000}"/>
    <cellStyle name="TitleCol2 2 2 4" xfId="133" xr:uid="{00000000-0005-0000-0000-000005010000}"/>
    <cellStyle name="TitleCol2 2 2 4 2" xfId="411" xr:uid="{00000000-0005-0000-0000-000006010000}"/>
    <cellStyle name="TitleCol2 2 2 4 3" xfId="272" xr:uid="{00000000-0005-0000-0000-000007010000}"/>
    <cellStyle name="TitleCol2 2 2 5" xfId="116" xr:uid="{00000000-0005-0000-0000-000008010000}"/>
    <cellStyle name="TitleCol2 2 2 5 2" xfId="394" xr:uid="{00000000-0005-0000-0000-000009010000}"/>
    <cellStyle name="TitleCol2 2 2 5 3" xfId="255" xr:uid="{00000000-0005-0000-0000-00000A010000}"/>
    <cellStyle name="TitleCol2 2 2 6" xfId="359" xr:uid="{00000000-0005-0000-0000-00000B010000}"/>
    <cellStyle name="TitleCol2 2 2 7" xfId="220" xr:uid="{00000000-0005-0000-0000-00000C010000}"/>
    <cellStyle name="TitleCol2 2 3" xfId="89" xr:uid="{00000000-0005-0000-0000-00000D010000}"/>
    <cellStyle name="TitleCol2 2 3 2" xfId="145" xr:uid="{00000000-0005-0000-0000-00000E010000}"/>
    <cellStyle name="TitleCol2 2 3 2 2" xfId="423" xr:uid="{00000000-0005-0000-0000-00000F010000}"/>
    <cellStyle name="TitleCol2 2 3 2 3" xfId="284" xr:uid="{00000000-0005-0000-0000-000010010000}"/>
    <cellStyle name="TitleCol2 2 3 3" xfId="174" xr:uid="{00000000-0005-0000-0000-000011010000}"/>
    <cellStyle name="TitleCol2 2 3 3 2" xfId="452" xr:uid="{00000000-0005-0000-0000-000012010000}"/>
    <cellStyle name="TitleCol2 2 3 3 3" xfId="313" xr:uid="{00000000-0005-0000-0000-000013010000}"/>
    <cellStyle name="TitleCol2 2 3 4" xfId="196" xr:uid="{00000000-0005-0000-0000-000014010000}"/>
    <cellStyle name="TitleCol2 2 3 4 2" xfId="474" xr:uid="{00000000-0005-0000-0000-000015010000}"/>
    <cellStyle name="TitleCol2 2 3 4 3" xfId="335" xr:uid="{00000000-0005-0000-0000-000016010000}"/>
    <cellStyle name="TitleCol2 2 3 5" xfId="371" xr:uid="{00000000-0005-0000-0000-000017010000}"/>
    <cellStyle name="TitleCol2 2 3 6" xfId="232" xr:uid="{00000000-0005-0000-0000-000018010000}"/>
    <cellStyle name="TitleCol2 2 4" xfId="127" xr:uid="{00000000-0005-0000-0000-000019010000}"/>
    <cellStyle name="TitleCol2 2 4 2" xfId="405" xr:uid="{00000000-0005-0000-0000-00001A010000}"/>
    <cellStyle name="TitleCol2 2 4 3" xfId="266" xr:uid="{00000000-0005-0000-0000-00001B010000}"/>
    <cellStyle name="TitleCol2 2 5" xfId="120" xr:uid="{00000000-0005-0000-0000-00001C010000}"/>
    <cellStyle name="TitleCol2 2 5 2" xfId="398" xr:uid="{00000000-0005-0000-0000-00001D010000}"/>
    <cellStyle name="TitleCol2 2 5 3" xfId="259" xr:uid="{00000000-0005-0000-0000-00001E010000}"/>
    <cellStyle name="TitleCol2 2 6" xfId="353" xr:uid="{00000000-0005-0000-0000-00001F010000}"/>
    <cellStyle name="TitleCol2 2 7" xfId="214" xr:uid="{00000000-0005-0000-0000-000020010000}"/>
    <cellStyle name="TitleCol2 3" xfId="65" xr:uid="{00000000-0005-0000-0000-000021010000}"/>
    <cellStyle name="TitleCol2 3 2" xfId="75" xr:uid="{00000000-0005-0000-0000-000022010000}"/>
    <cellStyle name="TitleCol2 3 2 2" xfId="93" xr:uid="{00000000-0005-0000-0000-000023010000}"/>
    <cellStyle name="TitleCol2 3 2 2 2" xfId="149" xr:uid="{00000000-0005-0000-0000-000024010000}"/>
    <cellStyle name="TitleCol2 3 2 2 2 2" xfId="427" xr:uid="{00000000-0005-0000-0000-000025010000}"/>
    <cellStyle name="TitleCol2 3 2 2 2 3" xfId="288" xr:uid="{00000000-0005-0000-0000-000026010000}"/>
    <cellStyle name="TitleCol2 3 2 2 3" xfId="178" xr:uid="{00000000-0005-0000-0000-000027010000}"/>
    <cellStyle name="TitleCol2 3 2 2 3 2" xfId="456" xr:uid="{00000000-0005-0000-0000-000028010000}"/>
    <cellStyle name="TitleCol2 3 2 2 3 3" xfId="317" xr:uid="{00000000-0005-0000-0000-000029010000}"/>
    <cellStyle name="TitleCol2 3 2 2 4" xfId="200" xr:uid="{00000000-0005-0000-0000-00002A010000}"/>
    <cellStyle name="TitleCol2 3 2 2 4 2" xfId="478" xr:uid="{00000000-0005-0000-0000-00002B010000}"/>
    <cellStyle name="TitleCol2 3 2 2 4 3" xfId="339" xr:uid="{00000000-0005-0000-0000-00002C010000}"/>
    <cellStyle name="TitleCol2 3 2 2 5" xfId="375" xr:uid="{00000000-0005-0000-0000-00002D010000}"/>
    <cellStyle name="TitleCol2 3 2 2 6" xfId="236" xr:uid="{00000000-0005-0000-0000-00002E010000}"/>
    <cellStyle name="TitleCol2 3 2 3" xfId="131" xr:uid="{00000000-0005-0000-0000-00002F010000}"/>
    <cellStyle name="TitleCol2 3 2 3 2" xfId="409" xr:uid="{00000000-0005-0000-0000-000030010000}"/>
    <cellStyle name="TitleCol2 3 2 3 3" xfId="270" xr:uid="{00000000-0005-0000-0000-000031010000}"/>
    <cellStyle name="TitleCol2 3 2 4" xfId="162" xr:uid="{00000000-0005-0000-0000-000032010000}"/>
    <cellStyle name="TitleCol2 3 2 4 2" xfId="440" xr:uid="{00000000-0005-0000-0000-000033010000}"/>
    <cellStyle name="TitleCol2 3 2 4 3" xfId="301" xr:uid="{00000000-0005-0000-0000-000034010000}"/>
    <cellStyle name="TitleCol2 3 2 5" xfId="159" xr:uid="{00000000-0005-0000-0000-000035010000}"/>
    <cellStyle name="TitleCol2 3 2 5 2" xfId="437" xr:uid="{00000000-0005-0000-0000-000036010000}"/>
    <cellStyle name="TitleCol2 3 2 5 3" xfId="298" xr:uid="{00000000-0005-0000-0000-000037010000}"/>
    <cellStyle name="TitleCol2 3 2 6" xfId="357" xr:uid="{00000000-0005-0000-0000-000038010000}"/>
    <cellStyle name="TitleCol2 3 2 7" xfId="218" xr:uid="{00000000-0005-0000-0000-000039010000}"/>
    <cellStyle name="TitleCol2 3 3" xfId="87" xr:uid="{00000000-0005-0000-0000-00003A010000}"/>
    <cellStyle name="TitleCol2 3 3 2" xfId="143" xr:uid="{00000000-0005-0000-0000-00003B010000}"/>
    <cellStyle name="TitleCol2 3 3 2 2" xfId="421" xr:uid="{00000000-0005-0000-0000-00003C010000}"/>
    <cellStyle name="TitleCol2 3 3 2 3" xfId="282" xr:uid="{00000000-0005-0000-0000-00003D010000}"/>
    <cellStyle name="TitleCol2 3 3 3" xfId="172" xr:uid="{00000000-0005-0000-0000-00003E010000}"/>
    <cellStyle name="TitleCol2 3 3 3 2" xfId="450" xr:uid="{00000000-0005-0000-0000-00003F010000}"/>
    <cellStyle name="TitleCol2 3 3 3 3" xfId="311" xr:uid="{00000000-0005-0000-0000-000040010000}"/>
    <cellStyle name="TitleCol2 3 3 4" xfId="194" xr:uid="{00000000-0005-0000-0000-000041010000}"/>
    <cellStyle name="TitleCol2 3 3 4 2" xfId="472" xr:uid="{00000000-0005-0000-0000-000042010000}"/>
    <cellStyle name="TitleCol2 3 3 4 3" xfId="333" xr:uid="{00000000-0005-0000-0000-000043010000}"/>
    <cellStyle name="TitleCol2 3 3 5" xfId="369" xr:uid="{00000000-0005-0000-0000-000044010000}"/>
    <cellStyle name="TitleCol2 3 3 6" xfId="230" xr:uid="{00000000-0005-0000-0000-000045010000}"/>
    <cellStyle name="TitleCol2 3 4" xfId="125" xr:uid="{00000000-0005-0000-0000-000046010000}"/>
    <cellStyle name="TitleCol2 3 4 2" xfId="403" xr:uid="{00000000-0005-0000-0000-000047010000}"/>
    <cellStyle name="TitleCol2 3 4 3" xfId="264" xr:uid="{00000000-0005-0000-0000-000048010000}"/>
    <cellStyle name="TitleCol2 3 5" xfId="110" xr:uid="{00000000-0005-0000-0000-000049010000}"/>
    <cellStyle name="TitleCol2 3 5 2" xfId="388" xr:uid="{00000000-0005-0000-0000-00004A010000}"/>
    <cellStyle name="TitleCol2 3 5 3" xfId="249" xr:uid="{00000000-0005-0000-0000-00004B010000}"/>
    <cellStyle name="TitleCol2 3 6" xfId="121" xr:uid="{00000000-0005-0000-0000-00004C010000}"/>
    <cellStyle name="TitleCol2 3 6 2" xfId="399" xr:uid="{00000000-0005-0000-0000-00004D010000}"/>
    <cellStyle name="TitleCol2 3 6 3" xfId="260" xr:uid="{00000000-0005-0000-0000-00004E010000}"/>
    <cellStyle name="TitleCol2 3 7" xfId="351" xr:uid="{00000000-0005-0000-0000-00004F010000}"/>
    <cellStyle name="TitleCol2 3 8" xfId="212" xr:uid="{00000000-0005-0000-0000-000050010000}"/>
    <cellStyle name="TitleCol2 4" xfId="73" xr:uid="{00000000-0005-0000-0000-000051010000}"/>
    <cellStyle name="TitleCol2 4 2" xfId="91" xr:uid="{00000000-0005-0000-0000-000052010000}"/>
    <cellStyle name="TitleCol2 4 2 2" xfId="147" xr:uid="{00000000-0005-0000-0000-000053010000}"/>
    <cellStyle name="TitleCol2 4 2 2 2" xfId="425" xr:uid="{00000000-0005-0000-0000-000054010000}"/>
    <cellStyle name="TitleCol2 4 2 2 3" xfId="286" xr:uid="{00000000-0005-0000-0000-000055010000}"/>
    <cellStyle name="TitleCol2 4 2 3" xfId="176" xr:uid="{00000000-0005-0000-0000-000056010000}"/>
    <cellStyle name="TitleCol2 4 2 3 2" xfId="454" xr:uid="{00000000-0005-0000-0000-000057010000}"/>
    <cellStyle name="TitleCol2 4 2 3 3" xfId="315" xr:uid="{00000000-0005-0000-0000-000058010000}"/>
    <cellStyle name="TitleCol2 4 2 4" xfId="198" xr:uid="{00000000-0005-0000-0000-000059010000}"/>
    <cellStyle name="TitleCol2 4 2 4 2" xfId="476" xr:uid="{00000000-0005-0000-0000-00005A010000}"/>
    <cellStyle name="TitleCol2 4 2 4 3" xfId="337" xr:uid="{00000000-0005-0000-0000-00005B010000}"/>
    <cellStyle name="TitleCol2 4 2 5" xfId="373" xr:uid="{00000000-0005-0000-0000-00005C010000}"/>
    <cellStyle name="TitleCol2 4 2 6" xfId="234" xr:uid="{00000000-0005-0000-0000-00005D010000}"/>
    <cellStyle name="TitleCol2 4 3" xfId="129" xr:uid="{00000000-0005-0000-0000-00005E010000}"/>
    <cellStyle name="TitleCol2 4 3 2" xfId="407" xr:uid="{00000000-0005-0000-0000-00005F010000}"/>
    <cellStyle name="TitleCol2 4 3 3" xfId="268" xr:uid="{00000000-0005-0000-0000-000060010000}"/>
    <cellStyle name="TitleCol2 4 4" xfId="160" xr:uid="{00000000-0005-0000-0000-000061010000}"/>
    <cellStyle name="TitleCol2 4 4 2" xfId="438" xr:uid="{00000000-0005-0000-0000-000062010000}"/>
    <cellStyle name="TitleCol2 4 4 3" xfId="299" xr:uid="{00000000-0005-0000-0000-000063010000}"/>
    <cellStyle name="TitleCol2 4 5" xfId="118" xr:uid="{00000000-0005-0000-0000-000064010000}"/>
    <cellStyle name="TitleCol2 4 5 2" xfId="396" xr:uid="{00000000-0005-0000-0000-000065010000}"/>
    <cellStyle name="TitleCol2 4 5 3" xfId="257" xr:uid="{00000000-0005-0000-0000-000066010000}"/>
    <cellStyle name="TitleCol2 4 6" xfId="355" xr:uid="{00000000-0005-0000-0000-000067010000}"/>
    <cellStyle name="TitleCol2 4 7" xfId="216" xr:uid="{00000000-0005-0000-0000-000068010000}"/>
    <cellStyle name="TitleCol2 5" xfId="83" xr:uid="{00000000-0005-0000-0000-000069010000}"/>
    <cellStyle name="TitleCol2 5 2" xfId="100" xr:uid="{00000000-0005-0000-0000-00006A010000}"/>
    <cellStyle name="TitleCol2 5 2 2" xfId="156" xr:uid="{00000000-0005-0000-0000-00006B010000}"/>
    <cellStyle name="TitleCol2 5 2 2 2" xfId="434" xr:uid="{00000000-0005-0000-0000-00006C010000}"/>
    <cellStyle name="TitleCol2 5 2 2 3" xfId="295" xr:uid="{00000000-0005-0000-0000-00006D010000}"/>
    <cellStyle name="TitleCol2 5 2 3" xfId="185" xr:uid="{00000000-0005-0000-0000-00006E010000}"/>
    <cellStyle name="TitleCol2 5 2 3 2" xfId="463" xr:uid="{00000000-0005-0000-0000-00006F010000}"/>
    <cellStyle name="TitleCol2 5 2 3 3" xfId="324" xr:uid="{00000000-0005-0000-0000-000070010000}"/>
    <cellStyle name="TitleCol2 5 2 4" xfId="207" xr:uid="{00000000-0005-0000-0000-000071010000}"/>
    <cellStyle name="TitleCol2 5 2 4 2" xfId="485" xr:uid="{00000000-0005-0000-0000-000072010000}"/>
    <cellStyle name="TitleCol2 5 2 4 3" xfId="346" xr:uid="{00000000-0005-0000-0000-000073010000}"/>
    <cellStyle name="TitleCol2 5 2 5" xfId="382" xr:uid="{00000000-0005-0000-0000-000074010000}"/>
    <cellStyle name="TitleCol2 5 2 6" xfId="243" xr:uid="{00000000-0005-0000-0000-000075010000}"/>
    <cellStyle name="TitleCol2 5 3" xfId="139" xr:uid="{00000000-0005-0000-0000-000076010000}"/>
    <cellStyle name="TitleCol2 5 3 2" xfId="417" xr:uid="{00000000-0005-0000-0000-000077010000}"/>
    <cellStyle name="TitleCol2 5 3 3" xfId="278" xr:uid="{00000000-0005-0000-0000-000078010000}"/>
    <cellStyle name="TitleCol2 5 4" xfId="169" xr:uid="{00000000-0005-0000-0000-000079010000}"/>
    <cellStyle name="TitleCol2 5 4 2" xfId="447" xr:uid="{00000000-0005-0000-0000-00007A010000}"/>
    <cellStyle name="TitleCol2 5 4 3" xfId="308" xr:uid="{00000000-0005-0000-0000-00007B010000}"/>
    <cellStyle name="TitleCol2 5 5" xfId="190" xr:uid="{00000000-0005-0000-0000-00007C010000}"/>
    <cellStyle name="TitleCol2 5 5 2" xfId="468" xr:uid="{00000000-0005-0000-0000-00007D010000}"/>
    <cellStyle name="TitleCol2 5 5 3" xfId="329" xr:uid="{00000000-0005-0000-0000-00007E010000}"/>
    <cellStyle name="TitleCol2 5 6" xfId="365" xr:uid="{00000000-0005-0000-0000-00007F010000}"/>
    <cellStyle name="TitleCol2 5 7" xfId="226" xr:uid="{00000000-0005-0000-0000-000080010000}"/>
    <cellStyle name="TitleCol2 6" xfId="79" xr:uid="{00000000-0005-0000-0000-000081010000}"/>
    <cellStyle name="TitleCol2 6 2" xfId="97" xr:uid="{00000000-0005-0000-0000-000082010000}"/>
    <cellStyle name="TitleCol2 6 2 2" xfId="153" xr:uid="{00000000-0005-0000-0000-000083010000}"/>
    <cellStyle name="TitleCol2 6 2 2 2" xfId="431" xr:uid="{00000000-0005-0000-0000-000084010000}"/>
    <cellStyle name="TitleCol2 6 2 2 3" xfId="292" xr:uid="{00000000-0005-0000-0000-000085010000}"/>
    <cellStyle name="TitleCol2 6 2 3" xfId="182" xr:uid="{00000000-0005-0000-0000-000086010000}"/>
    <cellStyle name="TitleCol2 6 2 3 2" xfId="460" xr:uid="{00000000-0005-0000-0000-000087010000}"/>
    <cellStyle name="TitleCol2 6 2 3 3" xfId="321" xr:uid="{00000000-0005-0000-0000-000088010000}"/>
    <cellStyle name="TitleCol2 6 2 4" xfId="204" xr:uid="{00000000-0005-0000-0000-000089010000}"/>
    <cellStyle name="TitleCol2 6 2 4 2" xfId="482" xr:uid="{00000000-0005-0000-0000-00008A010000}"/>
    <cellStyle name="TitleCol2 6 2 4 3" xfId="343" xr:uid="{00000000-0005-0000-0000-00008B010000}"/>
    <cellStyle name="TitleCol2 6 2 5" xfId="379" xr:uid="{00000000-0005-0000-0000-00008C010000}"/>
    <cellStyle name="TitleCol2 6 2 6" xfId="240" xr:uid="{00000000-0005-0000-0000-00008D010000}"/>
    <cellStyle name="TitleCol2 6 3" xfId="135" xr:uid="{00000000-0005-0000-0000-00008E010000}"/>
    <cellStyle name="TitleCol2 6 3 2" xfId="413" xr:uid="{00000000-0005-0000-0000-00008F010000}"/>
    <cellStyle name="TitleCol2 6 3 3" xfId="274" xr:uid="{00000000-0005-0000-0000-000090010000}"/>
    <cellStyle name="TitleCol2 6 4" xfId="165" xr:uid="{00000000-0005-0000-0000-000091010000}"/>
    <cellStyle name="TitleCol2 6 4 2" xfId="443" xr:uid="{00000000-0005-0000-0000-000092010000}"/>
    <cellStyle name="TitleCol2 6 4 3" xfId="304" xr:uid="{00000000-0005-0000-0000-000093010000}"/>
    <cellStyle name="TitleCol2 6 5" xfId="114" xr:uid="{00000000-0005-0000-0000-000094010000}"/>
    <cellStyle name="TitleCol2 6 5 2" xfId="392" xr:uid="{00000000-0005-0000-0000-000095010000}"/>
    <cellStyle name="TitleCol2 6 5 3" xfId="253" xr:uid="{00000000-0005-0000-0000-000096010000}"/>
    <cellStyle name="TitleCol2 6 6" xfId="361" xr:uid="{00000000-0005-0000-0000-000097010000}"/>
    <cellStyle name="TitleCol2 6 7" xfId="222" xr:uid="{00000000-0005-0000-0000-000098010000}"/>
    <cellStyle name="TitleCol2 7" xfId="80" xr:uid="{00000000-0005-0000-0000-000099010000}"/>
    <cellStyle name="TitleCol2 7 2" xfId="136" xr:uid="{00000000-0005-0000-0000-00009A010000}"/>
    <cellStyle name="TitleCol2 7 2 2" xfId="414" xr:uid="{00000000-0005-0000-0000-00009B010000}"/>
    <cellStyle name="TitleCol2 7 2 3" xfId="275" xr:uid="{00000000-0005-0000-0000-00009C010000}"/>
    <cellStyle name="TitleCol2 7 3" xfId="166" xr:uid="{00000000-0005-0000-0000-00009D010000}"/>
    <cellStyle name="TitleCol2 7 3 2" xfId="444" xr:uid="{00000000-0005-0000-0000-00009E010000}"/>
    <cellStyle name="TitleCol2 7 3 3" xfId="305" xr:uid="{00000000-0005-0000-0000-00009F010000}"/>
    <cellStyle name="TitleCol2 7 4" xfId="113" xr:uid="{00000000-0005-0000-0000-0000A0010000}"/>
    <cellStyle name="TitleCol2 7 4 2" xfId="391" xr:uid="{00000000-0005-0000-0000-0000A1010000}"/>
    <cellStyle name="TitleCol2 7 4 3" xfId="252" xr:uid="{00000000-0005-0000-0000-0000A2010000}"/>
    <cellStyle name="TitleCol2 7 5" xfId="362" xr:uid="{00000000-0005-0000-0000-0000A3010000}"/>
    <cellStyle name="TitleCol2 7 6" xfId="223" xr:uid="{00000000-0005-0000-0000-0000A4010000}"/>
    <cellStyle name="TitleCol2 8" xfId="85" xr:uid="{00000000-0005-0000-0000-0000A5010000}"/>
    <cellStyle name="TitleCol2 8 2" xfId="101" xr:uid="{00000000-0005-0000-0000-0000A6010000}"/>
    <cellStyle name="TitleCol2 8 2 2" xfId="157" xr:uid="{00000000-0005-0000-0000-0000A7010000}"/>
    <cellStyle name="TitleCol2 8 2 2 2" xfId="435" xr:uid="{00000000-0005-0000-0000-0000A8010000}"/>
    <cellStyle name="TitleCol2 8 2 2 3" xfId="296" xr:uid="{00000000-0005-0000-0000-0000A9010000}"/>
    <cellStyle name="TitleCol2 8 2 3" xfId="186" xr:uid="{00000000-0005-0000-0000-0000AA010000}"/>
    <cellStyle name="TitleCol2 8 2 3 2" xfId="464" xr:uid="{00000000-0005-0000-0000-0000AB010000}"/>
    <cellStyle name="TitleCol2 8 2 3 3" xfId="325" xr:uid="{00000000-0005-0000-0000-0000AC010000}"/>
    <cellStyle name="TitleCol2 8 2 4" xfId="208" xr:uid="{00000000-0005-0000-0000-0000AD010000}"/>
    <cellStyle name="TitleCol2 8 2 4 2" xfId="486" xr:uid="{00000000-0005-0000-0000-0000AE010000}"/>
    <cellStyle name="TitleCol2 8 2 4 3" xfId="347" xr:uid="{00000000-0005-0000-0000-0000AF010000}"/>
    <cellStyle name="TitleCol2 8 2 5" xfId="383" xr:uid="{00000000-0005-0000-0000-0000B0010000}"/>
    <cellStyle name="TitleCol2 8 2 6" xfId="244" xr:uid="{00000000-0005-0000-0000-0000B1010000}"/>
    <cellStyle name="TitleCol2 8 3" xfId="141" xr:uid="{00000000-0005-0000-0000-0000B2010000}"/>
    <cellStyle name="TitleCol2 8 3 2" xfId="419" xr:uid="{00000000-0005-0000-0000-0000B3010000}"/>
    <cellStyle name="TitleCol2 8 3 3" xfId="280" xr:uid="{00000000-0005-0000-0000-0000B4010000}"/>
    <cellStyle name="TitleCol2 8 4" xfId="192" xr:uid="{00000000-0005-0000-0000-0000B5010000}"/>
    <cellStyle name="TitleCol2 8 4 2" xfId="470" xr:uid="{00000000-0005-0000-0000-0000B6010000}"/>
    <cellStyle name="TitleCol2 8 4 3" xfId="331" xr:uid="{00000000-0005-0000-0000-0000B7010000}"/>
    <cellStyle name="TitleCol2 8 5" xfId="367" xr:uid="{00000000-0005-0000-0000-0000B8010000}"/>
    <cellStyle name="TitleCol2 8 6" xfId="228" xr:uid="{00000000-0005-0000-0000-0000B9010000}"/>
    <cellStyle name="TitleCol2 9" xfId="107" xr:uid="{00000000-0005-0000-0000-0000BA010000}"/>
    <cellStyle name="TitleCol2 9 2" xfId="385" xr:uid="{00000000-0005-0000-0000-0000BB010000}"/>
    <cellStyle name="TitleCol2 9 3" xfId="246" xr:uid="{00000000-0005-0000-0000-0000BC010000}"/>
    <cellStyle name="White1" xfId="29" xr:uid="{00000000-0005-0000-0000-0000BD010000}"/>
    <cellStyle name="White2" xfId="30" xr:uid="{00000000-0005-0000-0000-0000BE010000}"/>
    <cellStyle name="White3" xfId="31" xr:uid="{00000000-0005-0000-0000-0000BF010000}"/>
    <cellStyle name="White4" xfId="32" xr:uid="{00000000-0005-0000-0000-0000C0010000}"/>
    <cellStyle name="White5" xfId="33" xr:uid="{00000000-0005-0000-0000-0000C1010000}"/>
    <cellStyle name="КАНДАГАЧ тел3-33-96" xfId="34" xr:uid="{00000000-0005-0000-0000-0000C2010000}"/>
    <cellStyle name="Обычный" xfId="0" builtinId="0"/>
    <cellStyle name="Обычный 10" xfId="35" xr:uid="{00000000-0005-0000-0000-0000C4010000}"/>
    <cellStyle name="Обычный 11" xfId="36" xr:uid="{00000000-0005-0000-0000-0000C5010000}"/>
    <cellStyle name="Обычный 12" xfId="37" xr:uid="{00000000-0005-0000-0000-0000C6010000}"/>
    <cellStyle name="Обычный 13 2" xfId="106" xr:uid="{00000000-0005-0000-0000-0000C7010000}"/>
    <cellStyle name="Обычный 14" xfId="38" xr:uid="{00000000-0005-0000-0000-0000C8010000}"/>
    <cellStyle name="Обычный 15" xfId="39" xr:uid="{00000000-0005-0000-0000-0000C9010000}"/>
    <cellStyle name="Обычный 16" xfId="40" xr:uid="{00000000-0005-0000-0000-0000CA010000}"/>
    <cellStyle name="Обычный 17" xfId="41" xr:uid="{00000000-0005-0000-0000-0000CB010000}"/>
    <cellStyle name="Обычный 18" xfId="42" xr:uid="{00000000-0005-0000-0000-0000CC010000}"/>
    <cellStyle name="Обычный 19" xfId="43" xr:uid="{00000000-0005-0000-0000-0000CD010000}"/>
    <cellStyle name="Обычный 2" xfId="1" xr:uid="{00000000-0005-0000-0000-0000CE010000}"/>
    <cellStyle name="Обычный 2 10 2" xfId="104" xr:uid="{00000000-0005-0000-0000-0000CF010000}"/>
    <cellStyle name="Обычный 2 2" xfId="44" xr:uid="{00000000-0005-0000-0000-0000D0010000}"/>
    <cellStyle name="Обычный 20" xfId="45" xr:uid="{00000000-0005-0000-0000-0000D1010000}"/>
    <cellStyle name="Обычный 24" xfId="46" xr:uid="{00000000-0005-0000-0000-0000D2010000}"/>
    <cellStyle name="Обычный 26" xfId="47" xr:uid="{00000000-0005-0000-0000-0000D3010000}"/>
    <cellStyle name="Обычный 26 2" xfId="48" xr:uid="{00000000-0005-0000-0000-0000D4010000}"/>
    <cellStyle name="Обычный 3" xfId="49" xr:uid="{00000000-0005-0000-0000-0000D5010000}"/>
    <cellStyle name="Обычный 3 4" xfId="50" xr:uid="{00000000-0005-0000-0000-0000D6010000}"/>
    <cellStyle name="Обычный 32" xfId="51" xr:uid="{00000000-0005-0000-0000-0000D7010000}"/>
    <cellStyle name="Обычный 33" xfId="52" xr:uid="{00000000-0005-0000-0000-0000D8010000}"/>
    <cellStyle name="Обычный 34" xfId="53" xr:uid="{00000000-0005-0000-0000-0000D9010000}"/>
    <cellStyle name="Обычный 35" xfId="54" xr:uid="{00000000-0005-0000-0000-0000DA010000}"/>
    <cellStyle name="Обычный 4" xfId="55" xr:uid="{00000000-0005-0000-0000-0000DB010000}"/>
    <cellStyle name="Обычный 4 2" xfId="71" xr:uid="{00000000-0005-0000-0000-0000DC010000}"/>
    <cellStyle name="Обычный 4 5" xfId="56" xr:uid="{00000000-0005-0000-0000-0000DD010000}"/>
    <cellStyle name="Обычный 41 10" xfId="103" xr:uid="{00000000-0005-0000-0000-0000DE010000}"/>
    <cellStyle name="Обычный 5" xfId="70" xr:uid="{00000000-0005-0000-0000-0000DF010000}"/>
    <cellStyle name="Обычный 7" xfId="57" xr:uid="{00000000-0005-0000-0000-0000E0010000}"/>
    <cellStyle name="Обычный 7 6" xfId="58" xr:uid="{00000000-0005-0000-0000-0000E1010000}"/>
    <cellStyle name="Обычный 7 7" xfId="59" xr:uid="{00000000-0005-0000-0000-0000E2010000}"/>
    <cellStyle name="Обычный 8" xfId="60" xr:uid="{00000000-0005-0000-0000-0000E3010000}"/>
    <cellStyle name="Обычный 9 8" xfId="61" xr:uid="{00000000-0005-0000-0000-0000E4010000}"/>
    <cellStyle name="Обычный 9 9" xfId="62" xr:uid="{00000000-0005-0000-0000-0000E5010000}"/>
    <cellStyle name="Стиль 1" xfId="63" xr:uid="{00000000-0005-0000-0000-0000E6010000}"/>
    <cellStyle name="Стиль 1 2" xfId="64" xr:uid="{00000000-0005-0000-0000-0000E7010000}"/>
    <cellStyle name="Финансовый 2" xfId="72" xr:uid="{00000000-0005-0000-0000-0000E8010000}"/>
    <cellStyle name="Финансовый 2 4" xfId="105" xr:uid="{00000000-0005-0000-0000-0000E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appanova/Desktop/&#1043;&#1047;%20&#1085;&#1072;%202015%20&#1075;&#1086;&#1076;/&#1055;&#1043;&#1047;%20&#1085;&#1072;%202015%20&#1075;&#1086;&#1076;/&#1055;&#1088;&#1072;&#1074;&#1083;&#1077;&#1085;&#1080;&#1077;%2020%20&#1086;&#1090;%2004122014/&#1064;&#1072;&#1073;&#1083;&#1086;&#1085;%20&#1087;&#1083;&#1072;&#1085;&#1072;%20&#1043;&#1047;_ru_v51_2015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  <row r="71">
          <cell r="A71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>
            <v>101</v>
          </cell>
          <cell r="B2">
            <v>100</v>
          </cell>
          <cell r="C2">
            <v>100</v>
          </cell>
        </row>
        <row r="3">
          <cell r="A3">
            <v>102</v>
          </cell>
          <cell r="B3">
            <v>101</v>
          </cell>
          <cell r="C3">
            <v>101</v>
          </cell>
        </row>
        <row r="4">
          <cell r="A4">
            <v>104</v>
          </cell>
          <cell r="B4">
            <v>102</v>
          </cell>
          <cell r="C4">
            <v>102</v>
          </cell>
        </row>
        <row r="5">
          <cell r="A5">
            <v>106</v>
          </cell>
          <cell r="B5">
            <v>103</v>
          </cell>
          <cell r="C5">
            <v>103</v>
          </cell>
        </row>
        <row r="6">
          <cell r="A6">
            <v>110</v>
          </cell>
          <cell r="B6">
            <v>104</v>
          </cell>
          <cell r="C6">
            <v>104</v>
          </cell>
        </row>
        <row r="7">
          <cell r="A7">
            <v>111</v>
          </cell>
          <cell r="B7">
            <v>105</v>
          </cell>
          <cell r="C7">
            <v>105</v>
          </cell>
        </row>
        <row r="8">
          <cell r="A8">
            <v>112</v>
          </cell>
          <cell r="B8">
            <v>106</v>
          </cell>
          <cell r="C8">
            <v>106</v>
          </cell>
        </row>
        <row r="9">
          <cell r="A9">
            <v>120</v>
          </cell>
          <cell r="B9">
            <v>107</v>
          </cell>
          <cell r="C9">
            <v>107</v>
          </cell>
        </row>
        <row r="10">
          <cell r="A10">
            <v>121</v>
          </cell>
          <cell r="B10">
            <v>108</v>
          </cell>
          <cell r="C10">
            <v>108</v>
          </cell>
        </row>
        <row r="11">
          <cell r="A11">
            <v>122</v>
          </cell>
          <cell r="B11">
            <v>109</v>
          </cell>
          <cell r="C11">
            <v>109</v>
          </cell>
        </row>
        <row r="12">
          <cell r="A12">
            <v>123</v>
          </cell>
          <cell r="B12">
            <v>110</v>
          </cell>
          <cell r="C12">
            <v>110</v>
          </cell>
        </row>
        <row r="13">
          <cell r="A13">
            <v>132</v>
          </cell>
          <cell r="B13">
            <v>111</v>
          </cell>
          <cell r="C13">
            <v>111</v>
          </cell>
        </row>
        <row r="14">
          <cell r="A14">
            <v>201</v>
          </cell>
          <cell r="B14">
            <v>112</v>
          </cell>
          <cell r="C14">
            <v>112</v>
          </cell>
        </row>
        <row r="15">
          <cell r="A15">
            <v>202</v>
          </cell>
          <cell r="B15">
            <v>113</v>
          </cell>
          <cell r="C15">
            <v>113</v>
          </cell>
        </row>
        <row r="16">
          <cell r="A16">
            <v>203</v>
          </cell>
          <cell r="B16">
            <v>114</v>
          </cell>
          <cell r="C16">
            <v>114</v>
          </cell>
        </row>
        <row r="17">
          <cell r="A17">
            <v>204</v>
          </cell>
          <cell r="B17">
            <v>115</v>
          </cell>
          <cell r="C17">
            <v>115</v>
          </cell>
        </row>
        <row r="18">
          <cell r="A18">
            <v>208</v>
          </cell>
          <cell r="B18">
            <v>116</v>
          </cell>
          <cell r="C18">
            <v>116</v>
          </cell>
        </row>
        <row r="19">
          <cell r="A19">
            <v>212</v>
          </cell>
          <cell r="B19">
            <v>117</v>
          </cell>
          <cell r="C19" t="str">
            <v>000</v>
          </cell>
        </row>
        <row r="20">
          <cell r="A20">
            <v>213</v>
          </cell>
          <cell r="B20">
            <v>120</v>
          </cell>
          <cell r="C20" t="str">
            <v>004</v>
          </cell>
        </row>
        <row r="21">
          <cell r="A21">
            <v>214</v>
          </cell>
          <cell r="B21">
            <v>121</v>
          </cell>
          <cell r="C21" t="str">
            <v>005</v>
          </cell>
        </row>
        <row r="22">
          <cell r="A22">
            <v>215</v>
          </cell>
          <cell r="B22">
            <v>123</v>
          </cell>
          <cell r="C22" t="str">
            <v>006</v>
          </cell>
        </row>
        <row r="23">
          <cell r="A23">
            <v>217</v>
          </cell>
          <cell r="B23">
            <v>124</v>
          </cell>
          <cell r="C23" t="str">
            <v>011</v>
          </cell>
        </row>
        <row r="24">
          <cell r="A24">
            <v>220</v>
          </cell>
          <cell r="B24">
            <v>125</v>
          </cell>
          <cell r="C24" t="str">
            <v>013</v>
          </cell>
        </row>
        <row r="25">
          <cell r="A25">
            <v>221</v>
          </cell>
          <cell r="B25">
            <v>126</v>
          </cell>
          <cell r="C25" t="str">
            <v>015</v>
          </cell>
        </row>
        <row r="26">
          <cell r="A26">
            <v>222</v>
          </cell>
          <cell r="B26">
            <v>127</v>
          </cell>
          <cell r="C26" t="str">
            <v>016</v>
          </cell>
        </row>
        <row r="27">
          <cell r="A27">
            <v>225</v>
          </cell>
          <cell r="B27">
            <v>128</v>
          </cell>
          <cell r="C27" t="str">
            <v>018</v>
          </cell>
        </row>
        <row r="28">
          <cell r="A28">
            <v>226</v>
          </cell>
          <cell r="B28">
            <v>129</v>
          </cell>
          <cell r="C28" t="str">
            <v>023</v>
          </cell>
        </row>
        <row r="29">
          <cell r="A29">
            <v>231</v>
          </cell>
          <cell r="B29">
            <v>130</v>
          </cell>
          <cell r="C29" t="str">
            <v>024</v>
          </cell>
        </row>
        <row r="30">
          <cell r="A30">
            <v>233</v>
          </cell>
          <cell r="B30">
            <v>131</v>
          </cell>
          <cell r="C30" t="str">
            <v>028</v>
          </cell>
        </row>
        <row r="31">
          <cell r="A31">
            <v>234</v>
          </cell>
          <cell r="B31">
            <v>132</v>
          </cell>
          <cell r="C31" t="str">
            <v>029</v>
          </cell>
        </row>
        <row r="32">
          <cell r="A32">
            <v>235</v>
          </cell>
          <cell r="B32">
            <v>133</v>
          </cell>
          <cell r="C32" t="str">
            <v>049</v>
          </cell>
        </row>
        <row r="33">
          <cell r="A33">
            <v>237</v>
          </cell>
          <cell r="B33">
            <v>134</v>
          </cell>
        </row>
        <row r="34">
          <cell r="A34">
            <v>238</v>
          </cell>
          <cell r="B34">
            <v>135</v>
          </cell>
        </row>
        <row r="35">
          <cell r="A35">
            <v>239</v>
          </cell>
          <cell r="B35">
            <v>140</v>
          </cell>
        </row>
        <row r="36">
          <cell r="A36">
            <v>240</v>
          </cell>
          <cell r="B36">
            <v>145</v>
          </cell>
        </row>
        <row r="37">
          <cell r="A37">
            <v>241</v>
          </cell>
          <cell r="B37">
            <v>146</v>
          </cell>
        </row>
        <row r="38">
          <cell r="A38">
            <v>242</v>
          </cell>
          <cell r="B38">
            <v>147</v>
          </cell>
        </row>
        <row r="39">
          <cell r="A39">
            <v>243</v>
          </cell>
          <cell r="B39">
            <v>200</v>
          </cell>
        </row>
        <row r="40">
          <cell r="A40">
            <v>250</v>
          </cell>
          <cell r="B40">
            <v>201</v>
          </cell>
        </row>
        <row r="41">
          <cell r="A41">
            <v>251</v>
          </cell>
          <cell r="B41">
            <v>203</v>
          </cell>
        </row>
        <row r="42">
          <cell r="A42">
            <v>252</v>
          </cell>
          <cell r="B42">
            <v>207</v>
          </cell>
        </row>
        <row r="43">
          <cell r="A43">
            <v>253</v>
          </cell>
          <cell r="B43">
            <v>209</v>
          </cell>
        </row>
        <row r="44">
          <cell r="A44">
            <v>254</v>
          </cell>
          <cell r="B44">
            <v>210</v>
          </cell>
        </row>
        <row r="45">
          <cell r="A45">
            <v>255</v>
          </cell>
          <cell r="B45">
            <v>211</v>
          </cell>
        </row>
        <row r="46">
          <cell r="A46">
            <v>256</v>
          </cell>
          <cell r="B46">
            <v>212</v>
          </cell>
        </row>
        <row r="47">
          <cell r="A47">
            <v>257</v>
          </cell>
          <cell r="B47">
            <v>213</v>
          </cell>
        </row>
        <row r="48">
          <cell r="A48">
            <v>258</v>
          </cell>
          <cell r="B48">
            <v>214</v>
          </cell>
        </row>
        <row r="49">
          <cell r="A49">
            <v>259</v>
          </cell>
          <cell r="B49">
            <v>215</v>
          </cell>
        </row>
        <row r="50">
          <cell r="A50">
            <v>260</v>
          </cell>
          <cell r="B50">
            <v>216</v>
          </cell>
        </row>
        <row r="51">
          <cell r="A51">
            <v>261</v>
          </cell>
          <cell r="B51">
            <v>217</v>
          </cell>
        </row>
        <row r="52">
          <cell r="A52">
            <v>262</v>
          </cell>
          <cell r="B52">
            <v>218</v>
          </cell>
        </row>
        <row r="53">
          <cell r="A53">
            <v>263</v>
          </cell>
          <cell r="B53">
            <v>219</v>
          </cell>
        </row>
        <row r="54">
          <cell r="A54">
            <v>264</v>
          </cell>
          <cell r="B54">
            <v>220</v>
          </cell>
        </row>
        <row r="55">
          <cell r="A55">
            <v>265</v>
          </cell>
          <cell r="B55">
            <v>221</v>
          </cell>
        </row>
        <row r="56">
          <cell r="A56">
            <v>266</v>
          </cell>
          <cell r="B56">
            <v>222</v>
          </cell>
        </row>
        <row r="57">
          <cell r="A57">
            <v>268</v>
          </cell>
          <cell r="B57">
            <v>223</v>
          </cell>
        </row>
        <row r="58">
          <cell r="A58">
            <v>269</v>
          </cell>
          <cell r="B58">
            <v>224</v>
          </cell>
        </row>
        <row r="59">
          <cell r="A59">
            <v>270</v>
          </cell>
          <cell r="B59">
            <v>225</v>
          </cell>
        </row>
        <row r="60">
          <cell r="A60">
            <v>271</v>
          </cell>
          <cell r="B60">
            <v>226</v>
          </cell>
        </row>
        <row r="61">
          <cell r="A61">
            <v>272</v>
          </cell>
          <cell r="B61">
            <v>227</v>
          </cell>
        </row>
        <row r="62">
          <cell r="A62">
            <v>273</v>
          </cell>
          <cell r="B62">
            <v>228</v>
          </cell>
        </row>
        <row r="63">
          <cell r="A63">
            <v>274</v>
          </cell>
          <cell r="B63">
            <v>229</v>
          </cell>
        </row>
        <row r="64">
          <cell r="A64">
            <v>275</v>
          </cell>
          <cell r="B64">
            <v>230</v>
          </cell>
        </row>
        <row r="65">
          <cell r="A65">
            <v>276</v>
          </cell>
          <cell r="B65">
            <v>231</v>
          </cell>
        </row>
        <row r="66">
          <cell r="A66">
            <v>277</v>
          </cell>
          <cell r="B66">
            <v>232</v>
          </cell>
        </row>
        <row r="67">
          <cell r="A67">
            <v>278</v>
          </cell>
          <cell r="B67">
            <v>233</v>
          </cell>
        </row>
        <row r="68">
          <cell r="A68">
            <v>279</v>
          </cell>
          <cell r="B68">
            <v>234</v>
          </cell>
        </row>
        <row r="69">
          <cell r="A69">
            <v>280</v>
          </cell>
          <cell r="B69">
            <v>235</v>
          </cell>
        </row>
        <row r="70">
          <cell r="A70">
            <v>281</v>
          </cell>
          <cell r="B70">
            <v>236</v>
          </cell>
        </row>
        <row r="71">
          <cell r="A71">
            <v>282</v>
          </cell>
          <cell r="B71">
            <v>237</v>
          </cell>
        </row>
        <row r="72">
          <cell r="A72">
            <v>283</v>
          </cell>
          <cell r="B72">
            <v>238</v>
          </cell>
        </row>
        <row r="73">
          <cell r="A73">
            <v>284</v>
          </cell>
          <cell r="B73">
            <v>239</v>
          </cell>
        </row>
        <row r="74">
          <cell r="A74">
            <v>285</v>
          </cell>
          <cell r="B74">
            <v>240</v>
          </cell>
        </row>
        <row r="75">
          <cell r="A75">
            <v>286</v>
          </cell>
          <cell r="B75">
            <v>243</v>
          </cell>
        </row>
        <row r="76">
          <cell r="A76">
            <v>287</v>
          </cell>
          <cell r="B76">
            <v>361</v>
          </cell>
        </row>
        <row r="77">
          <cell r="A77">
            <v>288</v>
          </cell>
          <cell r="B77">
            <v>400</v>
          </cell>
        </row>
        <row r="78">
          <cell r="A78">
            <v>289</v>
          </cell>
          <cell r="B78">
            <v>483</v>
          </cell>
        </row>
        <row r="79">
          <cell r="A79">
            <v>290</v>
          </cell>
          <cell r="B79" t="str">
            <v>000</v>
          </cell>
        </row>
        <row r="80">
          <cell r="A80">
            <v>291</v>
          </cell>
          <cell r="B80" t="str">
            <v>001</v>
          </cell>
        </row>
        <row r="81">
          <cell r="A81">
            <v>292</v>
          </cell>
          <cell r="B81" t="str">
            <v>002</v>
          </cell>
        </row>
        <row r="82">
          <cell r="A82">
            <v>293</v>
          </cell>
          <cell r="B82" t="str">
            <v>003</v>
          </cell>
        </row>
        <row r="83">
          <cell r="A83">
            <v>294</v>
          </cell>
          <cell r="B83" t="str">
            <v>004</v>
          </cell>
        </row>
        <row r="84">
          <cell r="A84">
            <v>295</v>
          </cell>
          <cell r="B84" t="str">
            <v>005</v>
          </cell>
        </row>
        <row r="85">
          <cell r="A85">
            <v>296</v>
          </cell>
          <cell r="B85" t="str">
            <v>006</v>
          </cell>
        </row>
        <row r="86">
          <cell r="A86">
            <v>297</v>
          </cell>
          <cell r="B86" t="str">
            <v>007</v>
          </cell>
        </row>
        <row r="87">
          <cell r="A87">
            <v>298</v>
          </cell>
          <cell r="B87" t="str">
            <v>008</v>
          </cell>
        </row>
        <row r="88">
          <cell r="A88">
            <v>299</v>
          </cell>
          <cell r="B88" t="str">
            <v>009</v>
          </cell>
        </row>
        <row r="89">
          <cell r="A89">
            <v>350</v>
          </cell>
          <cell r="B89" t="str">
            <v>010</v>
          </cell>
        </row>
        <row r="90">
          <cell r="A90">
            <v>351</v>
          </cell>
          <cell r="B90" t="str">
            <v>011</v>
          </cell>
        </row>
        <row r="91">
          <cell r="A91">
            <v>352</v>
          </cell>
          <cell r="B91" t="str">
            <v>012</v>
          </cell>
        </row>
        <row r="92">
          <cell r="A92">
            <v>353</v>
          </cell>
          <cell r="B92" t="str">
            <v>013</v>
          </cell>
        </row>
        <row r="93">
          <cell r="A93">
            <v>354</v>
          </cell>
          <cell r="B93" t="str">
            <v>014</v>
          </cell>
        </row>
        <row r="94">
          <cell r="A94">
            <v>355</v>
          </cell>
          <cell r="B94" t="str">
            <v>015</v>
          </cell>
        </row>
        <row r="95">
          <cell r="A95">
            <v>356</v>
          </cell>
          <cell r="B95" t="str">
            <v>016</v>
          </cell>
        </row>
        <row r="96">
          <cell r="A96">
            <v>357</v>
          </cell>
          <cell r="B96" t="str">
            <v>017</v>
          </cell>
        </row>
        <row r="97">
          <cell r="A97">
            <v>358</v>
          </cell>
          <cell r="B97" t="str">
            <v>018</v>
          </cell>
        </row>
        <row r="98">
          <cell r="A98">
            <v>359</v>
          </cell>
          <cell r="B98" t="str">
            <v>019</v>
          </cell>
        </row>
        <row r="99">
          <cell r="A99">
            <v>360</v>
          </cell>
          <cell r="B99" t="str">
            <v>020</v>
          </cell>
        </row>
        <row r="100">
          <cell r="A100">
            <v>361</v>
          </cell>
          <cell r="B100" t="str">
            <v>021</v>
          </cell>
        </row>
        <row r="101">
          <cell r="A101">
            <v>362</v>
          </cell>
          <cell r="B101" t="str">
            <v>022</v>
          </cell>
        </row>
        <row r="102">
          <cell r="A102">
            <v>363</v>
          </cell>
          <cell r="B102" t="str">
            <v>023</v>
          </cell>
        </row>
        <row r="103">
          <cell r="A103">
            <v>364</v>
          </cell>
          <cell r="B103" t="str">
            <v>024</v>
          </cell>
        </row>
        <row r="104">
          <cell r="A104">
            <v>365</v>
          </cell>
          <cell r="B104" t="str">
            <v>025</v>
          </cell>
        </row>
        <row r="105">
          <cell r="A105">
            <v>367</v>
          </cell>
          <cell r="B105" t="str">
            <v>026</v>
          </cell>
        </row>
        <row r="106">
          <cell r="A106">
            <v>368</v>
          </cell>
          <cell r="B106" t="str">
            <v>027</v>
          </cell>
        </row>
        <row r="107">
          <cell r="A107">
            <v>369</v>
          </cell>
          <cell r="B107" t="str">
            <v>028</v>
          </cell>
        </row>
        <row r="108">
          <cell r="A108">
            <v>370</v>
          </cell>
          <cell r="B108" t="str">
            <v>029</v>
          </cell>
        </row>
        <row r="109">
          <cell r="A109">
            <v>371</v>
          </cell>
          <cell r="B109" t="str">
            <v>030</v>
          </cell>
        </row>
        <row r="110">
          <cell r="A110">
            <v>372</v>
          </cell>
          <cell r="B110" t="str">
            <v>031</v>
          </cell>
        </row>
        <row r="111">
          <cell r="A111">
            <v>373</v>
          </cell>
          <cell r="B111" t="str">
            <v>032</v>
          </cell>
        </row>
        <row r="112">
          <cell r="A112">
            <v>374</v>
          </cell>
          <cell r="B112" t="str">
            <v>033</v>
          </cell>
        </row>
        <row r="113">
          <cell r="A113">
            <v>375</v>
          </cell>
          <cell r="B113" t="str">
            <v>034</v>
          </cell>
        </row>
        <row r="114">
          <cell r="A114">
            <v>376</v>
          </cell>
          <cell r="B114" t="str">
            <v>035</v>
          </cell>
        </row>
        <row r="115">
          <cell r="A115">
            <v>377</v>
          </cell>
          <cell r="B115" t="str">
            <v>036</v>
          </cell>
        </row>
        <row r="116">
          <cell r="A116">
            <v>378</v>
          </cell>
          <cell r="B116" t="str">
            <v>037</v>
          </cell>
        </row>
        <row r="117">
          <cell r="A117">
            <v>379</v>
          </cell>
          <cell r="B117" t="str">
            <v>038</v>
          </cell>
        </row>
        <row r="118">
          <cell r="A118">
            <v>380</v>
          </cell>
          <cell r="B118" t="str">
            <v>039</v>
          </cell>
        </row>
        <row r="119">
          <cell r="A119">
            <v>381</v>
          </cell>
          <cell r="B119" t="str">
            <v>040</v>
          </cell>
        </row>
        <row r="120">
          <cell r="A120">
            <v>382</v>
          </cell>
          <cell r="B120" t="str">
            <v>041</v>
          </cell>
        </row>
        <row r="121">
          <cell r="A121">
            <v>383</v>
          </cell>
          <cell r="B121" t="str">
            <v>042</v>
          </cell>
        </row>
        <row r="122">
          <cell r="A122">
            <v>384</v>
          </cell>
          <cell r="B122" t="str">
            <v>043</v>
          </cell>
        </row>
        <row r="123">
          <cell r="A123">
            <v>385</v>
          </cell>
          <cell r="B123" t="str">
            <v>044</v>
          </cell>
        </row>
        <row r="124">
          <cell r="A124">
            <v>386</v>
          </cell>
          <cell r="B124" t="str">
            <v>045</v>
          </cell>
        </row>
        <row r="125">
          <cell r="A125">
            <v>387</v>
          </cell>
          <cell r="B125" t="str">
            <v>046</v>
          </cell>
        </row>
        <row r="126">
          <cell r="A126">
            <v>388</v>
          </cell>
          <cell r="B126" t="str">
            <v>047</v>
          </cell>
        </row>
        <row r="127">
          <cell r="A127">
            <v>389</v>
          </cell>
          <cell r="B127" t="str">
            <v>048</v>
          </cell>
        </row>
        <row r="128">
          <cell r="A128">
            <v>406</v>
          </cell>
          <cell r="B128" t="str">
            <v>049</v>
          </cell>
        </row>
        <row r="129">
          <cell r="A129">
            <v>410</v>
          </cell>
          <cell r="B129" t="str">
            <v>050</v>
          </cell>
        </row>
        <row r="130">
          <cell r="A130">
            <v>411</v>
          </cell>
          <cell r="B130" t="str">
            <v>051</v>
          </cell>
        </row>
        <row r="131">
          <cell r="A131">
            <v>451</v>
          </cell>
          <cell r="B131" t="str">
            <v>052</v>
          </cell>
        </row>
        <row r="132">
          <cell r="A132">
            <v>452</v>
          </cell>
          <cell r="B132" t="str">
            <v>053</v>
          </cell>
        </row>
        <row r="133">
          <cell r="A133">
            <v>453</v>
          </cell>
          <cell r="B133" t="str">
            <v>054</v>
          </cell>
        </row>
        <row r="134">
          <cell r="A134">
            <v>454</v>
          </cell>
          <cell r="B134" t="str">
            <v>055</v>
          </cell>
        </row>
        <row r="135">
          <cell r="A135">
            <v>455</v>
          </cell>
          <cell r="B135" t="str">
            <v>056</v>
          </cell>
        </row>
        <row r="136">
          <cell r="A136">
            <v>456</v>
          </cell>
          <cell r="B136" t="str">
            <v>057</v>
          </cell>
        </row>
        <row r="137">
          <cell r="A137">
            <v>457</v>
          </cell>
          <cell r="B137" t="str">
            <v>058</v>
          </cell>
        </row>
        <row r="138">
          <cell r="A138">
            <v>458</v>
          </cell>
          <cell r="B138" t="str">
            <v>059</v>
          </cell>
        </row>
        <row r="139">
          <cell r="A139">
            <v>459</v>
          </cell>
          <cell r="B139" t="str">
            <v>060</v>
          </cell>
        </row>
        <row r="140">
          <cell r="A140">
            <v>460</v>
          </cell>
          <cell r="B140" t="str">
            <v>061</v>
          </cell>
        </row>
        <row r="141">
          <cell r="A141">
            <v>461</v>
          </cell>
          <cell r="B141" t="str">
            <v>062</v>
          </cell>
        </row>
        <row r="142">
          <cell r="A142">
            <v>462</v>
          </cell>
          <cell r="B142" t="str">
            <v>063</v>
          </cell>
        </row>
        <row r="143">
          <cell r="A143">
            <v>463</v>
          </cell>
          <cell r="B143" t="str">
            <v>064</v>
          </cell>
        </row>
        <row r="144">
          <cell r="A144">
            <v>464</v>
          </cell>
          <cell r="B144" t="str">
            <v>065</v>
          </cell>
        </row>
        <row r="145">
          <cell r="A145">
            <v>465</v>
          </cell>
          <cell r="B145" t="str">
            <v>066</v>
          </cell>
        </row>
        <row r="146">
          <cell r="A146">
            <v>466</v>
          </cell>
          <cell r="B146" t="str">
            <v>067</v>
          </cell>
        </row>
        <row r="147">
          <cell r="A147">
            <v>467</v>
          </cell>
          <cell r="B147" t="str">
            <v>068</v>
          </cell>
        </row>
        <row r="148">
          <cell r="A148">
            <v>468</v>
          </cell>
          <cell r="B148" t="str">
            <v>069</v>
          </cell>
        </row>
        <row r="149">
          <cell r="A149">
            <v>469</v>
          </cell>
          <cell r="B149" t="str">
            <v>070</v>
          </cell>
        </row>
        <row r="150">
          <cell r="A150">
            <v>470</v>
          </cell>
          <cell r="B150" t="str">
            <v>071</v>
          </cell>
        </row>
        <row r="151">
          <cell r="A151">
            <v>471</v>
          </cell>
          <cell r="B151" t="str">
            <v>072</v>
          </cell>
        </row>
        <row r="152">
          <cell r="A152">
            <v>472</v>
          </cell>
          <cell r="B152" t="str">
            <v>073</v>
          </cell>
        </row>
        <row r="153">
          <cell r="A153">
            <v>473</v>
          </cell>
          <cell r="B153" t="str">
            <v>074</v>
          </cell>
        </row>
        <row r="154">
          <cell r="A154">
            <v>474</v>
          </cell>
          <cell r="B154" t="str">
            <v>075</v>
          </cell>
        </row>
        <row r="155">
          <cell r="A155">
            <v>475</v>
          </cell>
          <cell r="B155" t="str">
            <v>076</v>
          </cell>
        </row>
        <row r="156">
          <cell r="A156">
            <v>476</v>
          </cell>
          <cell r="B156" t="str">
            <v>077</v>
          </cell>
        </row>
        <row r="157">
          <cell r="A157">
            <v>477</v>
          </cell>
          <cell r="B157" t="str">
            <v>078</v>
          </cell>
        </row>
        <row r="158">
          <cell r="A158">
            <v>478</v>
          </cell>
          <cell r="B158" t="str">
            <v>079</v>
          </cell>
        </row>
        <row r="159">
          <cell r="A159">
            <v>479</v>
          </cell>
          <cell r="B159" t="str">
            <v>080</v>
          </cell>
        </row>
        <row r="160">
          <cell r="A160">
            <v>480</v>
          </cell>
          <cell r="B160" t="str">
            <v>081</v>
          </cell>
        </row>
        <row r="161">
          <cell r="A161">
            <v>481</v>
          </cell>
          <cell r="B161" t="str">
            <v>082</v>
          </cell>
        </row>
        <row r="162">
          <cell r="A162">
            <v>482</v>
          </cell>
          <cell r="B162" t="str">
            <v>083</v>
          </cell>
        </row>
        <row r="163">
          <cell r="A163">
            <v>483</v>
          </cell>
          <cell r="B163" t="str">
            <v>084</v>
          </cell>
        </row>
        <row r="164">
          <cell r="A164">
            <v>484</v>
          </cell>
          <cell r="B164" t="str">
            <v>085</v>
          </cell>
        </row>
        <row r="165">
          <cell r="A165">
            <v>485</v>
          </cell>
          <cell r="B165" t="str">
            <v>086</v>
          </cell>
        </row>
        <row r="166">
          <cell r="A166">
            <v>486</v>
          </cell>
          <cell r="B166" t="str">
            <v>087</v>
          </cell>
        </row>
        <row r="167">
          <cell r="A167">
            <v>487</v>
          </cell>
          <cell r="B167" t="str">
            <v>088</v>
          </cell>
        </row>
        <row r="168">
          <cell r="A168">
            <v>489</v>
          </cell>
          <cell r="B168" t="str">
            <v>089</v>
          </cell>
        </row>
        <row r="169">
          <cell r="A169">
            <v>490</v>
          </cell>
          <cell r="B169" t="str">
            <v>090</v>
          </cell>
        </row>
        <row r="170">
          <cell r="A170">
            <v>491</v>
          </cell>
          <cell r="B170" t="str">
            <v>091</v>
          </cell>
        </row>
        <row r="171">
          <cell r="A171">
            <v>492</v>
          </cell>
          <cell r="B171" t="str">
            <v>092</v>
          </cell>
        </row>
        <row r="172">
          <cell r="A172">
            <v>493</v>
          </cell>
          <cell r="B172" t="str">
            <v>093</v>
          </cell>
        </row>
        <row r="173">
          <cell r="A173">
            <v>494</v>
          </cell>
          <cell r="B173" t="str">
            <v>094</v>
          </cell>
        </row>
        <row r="174">
          <cell r="A174">
            <v>495</v>
          </cell>
          <cell r="B174" t="str">
            <v>095</v>
          </cell>
        </row>
        <row r="175">
          <cell r="A175">
            <v>496</v>
          </cell>
          <cell r="B175" t="str">
            <v>096</v>
          </cell>
        </row>
        <row r="176">
          <cell r="A176">
            <v>497</v>
          </cell>
          <cell r="B176" t="str">
            <v>097</v>
          </cell>
        </row>
        <row r="177">
          <cell r="A177">
            <v>498</v>
          </cell>
          <cell r="B177" t="str">
            <v>099</v>
          </cell>
        </row>
        <row r="178">
          <cell r="A178">
            <v>501</v>
          </cell>
        </row>
        <row r="179">
          <cell r="A179">
            <v>502</v>
          </cell>
        </row>
        <row r="180">
          <cell r="A180">
            <v>601</v>
          </cell>
        </row>
        <row r="181">
          <cell r="A181">
            <v>602</v>
          </cell>
        </row>
        <row r="182">
          <cell r="A182">
            <v>606</v>
          </cell>
        </row>
        <row r="183">
          <cell r="A183">
            <v>607</v>
          </cell>
        </row>
        <row r="184">
          <cell r="A184">
            <v>608</v>
          </cell>
        </row>
        <row r="185">
          <cell r="A185">
            <v>614</v>
          </cell>
        </row>
        <row r="186">
          <cell r="A186">
            <v>618</v>
          </cell>
        </row>
        <row r="187">
          <cell r="A187">
            <v>619</v>
          </cell>
        </row>
        <row r="188">
          <cell r="A188">
            <v>621</v>
          </cell>
        </row>
        <row r="189">
          <cell r="A189">
            <v>622</v>
          </cell>
        </row>
        <row r="190">
          <cell r="A190">
            <v>637</v>
          </cell>
        </row>
        <row r="191">
          <cell r="A191">
            <v>678</v>
          </cell>
        </row>
        <row r="192">
          <cell r="A192">
            <v>680</v>
          </cell>
        </row>
        <row r="193">
          <cell r="A193">
            <v>681</v>
          </cell>
        </row>
        <row r="194">
          <cell r="A194">
            <v>690</v>
          </cell>
        </row>
        <row r="195">
          <cell r="A195">
            <v>694</v>
          </cell>
        </row>
        <row r="196">
          <cell r="A196">
            <v>695</v>
          </cell>
        </row>
        <row r="197">
          <cell r="A197">
            <v>696</v>
          </cell>
        </row>
        <row r="198">
          <cell r="A198">
            <v>697</v>
          </cell>
        </row>
        <row r="199">
          <cell r="A199">
            <v>700</v>
          </cell>
        </row>
        <row r="200">
          <cell r="A200">
            <v>701</v>
          </cell>
        </row>
        <row r="201">
          <cell r="A201">
            <v>718</v>
          </cell>
        </row>
        <row r="202">
          <cell r="A202">
            <v>719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9"/>
  <sheetViews>
    <sheetView tabSelected="1" topLeftCell="A149" zoomScale="60" zoomScaleNormal="60" zoomScaleSheetLayoutView="85" workbookViewId="0">
      <selection activeCell="H116" sqref="H116"/>
    </sheetView>
  </sheetViews>
  <sheetFormatPr defaultColWidth="9.140625" defaultRowHeight="15"/>
  <cols>
    <col min="1" max="1" width="9.5703125" style="5" customWidth="1"/>
    <col min="2" max="2" width="17.7109375" style="5" customWidth="1"/>
    <col min="3" max="3" width="13.28515625" style="5" customWidth="1"/>
    <col min="4" max="4" width="24.42578125" style="5" customWidth="1"/>
    <col min="5" max="5" width="24" style="5" customWidth="1"/>
    <col min="6" max="6" width="24.5703125" style="5" customWidth="1"/>
    <col min="7" max="7" width="35" style="5" customWidth="1"/>
    <col min="8" max="8" width="34.5703125" style="5" customWidth="1"/>
    <col min="9" max="9" width="22.42578125" style="5" customWidth="1"/>
    <col min="10" max="10" width="17.7109375" style="5" customWidth="1"/>
    <col min="11" max="11" width="14.7109375" style="5" customWidth="1"/>
    <col min="12" max="12" width="12.7109375" style="5" customWidth="1"/>
    <col min="13" max="13" width="16.28515625" style="5" customWidth="1"/>
    <col min="14" max="14" width="20.28515625" style="5" customWidth="1"/>
    <col min="15" max="15" width="16.42578125" style="5" customWidth="1"/>
    <col min="16" max="16" width="12.5703125" style="5" hidden="1" customWidth="1"/>
    <col min="17" max="17" width="12.28515625" style="5" hidden="1" customWidth="1"/>
    <col min="18" max="18" width="12.140625" style="5" hidden="1" customWidth="1"/>
    <col min="19" max="19" width="5.7109375" style="5" hidden="1" customWidth="1"/>
    <col min="20" max="20" width="6.28515625" style="5" hidden="1" customWidth="1"/>
    <col min="21" max="21" width="13.85546875" style="5" customWidth="1"/>
    <col min="22" max="22" width="11" style="5" bestFit="1" customWidth="1"/>
    <col min="23" max="16384" width="9.140625" style="5"/>
  </cols>
  <sheetData>
    <row r="1" spans="1:21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79</v>
      </c>
      <c r="O1" s="4"/>
      <c r="P1" s="4"/>
      <c r="Q1" s="4"/>
      <c r="R1" s="3"/>
      <c r="S1" s="3"/>
      <c r="T1" s="3"/>
      <c r="U1" s="3"/>
    </row>
    <row r="2" spans="1:2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80</v>
      </c>
      <c r="O2" s="4"/>
      <c r="P2" s="4"/>
      <c r="Q2" s="4"/>
      <c r="R2" s="3"/>
      <c r="S2" s="3"/>
      <c r="T2" s="3"/>
      <c r="U2" s="3"/>
    </row>
    <row r="3" spans="1:2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153</v>
      </c>
      <c r="O3" s="4"/>
      <c r="P3" s="4"/>
      <c r="Q3" s="4"/>
      <c r="R3" s="3"/>
      <c r="S3" s="3"/>
      <c r="T3" s="3"/>
      <c r="U3" s="3"/>
    </row>
    <row r="4" spans="1:2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0" t="s">
        <v>79</v>
      </c>
      <c r="N5" s="21"/>
      <c r="O5" s="22"/>
      <c r="P5" s="22"/>
      <c r="Q5" s="22"/>
      <c r="R5" s="22"/>
      <c r="S5" s="21"/>
      <c r="T5" s="21"/>
      <c r="U5" s="21"/>
    </row>
    <row r="6" spans="1:21" ht="15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0" t="s">
        <v>450</v>
      </c>
      <c r="N6" s="21"/>
      <c r="O6" s="22"/>
      <c r="P6" s="22"/>
      <c r="Q6" s="22"/>
      <c r="R6" s="22"/>
      <c r="S6" s="21"/>
      <c r="T6" s="21"/>
      <c r="U6" s="21"/>
    </row>
    <row r="7" spans="1:21" ht="15.7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0" t="s">
        <v>461</v>
      </c>
      <c r="N7" s="21"/>
      <c r="O7" s="22"/>
      <c r="P7" s="22"/>
      <c r="Q7" s="22"/>
      <c r="R7" s="22"/>
      <c r="S7" s="21"/>
      <c r="T7" s="21"/>
      <c r="U7" s="21"/>
    </row>
    <row r="8" spans="1:21" ht="36.75" customHeight="1">
      <c r="A8" s="390" t="s">
        <v>22</v>
      </c>
      <c r="B8" s="6" t="s">
        <v>22</v>
      </c>
      <c r="C8" s="3"/>
      <c r="D8" s="3"/>
      <c r="E8" s="392" t="s">
        <v>767</v>
      </c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21" hidden="1">
      <c r="A9" s="391"/>
      <c r="B9" s="7"/>
      <c r="C9" s="8"/>
      <c r="D9" s="9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</row>
    <row r="10" spans="1:21" s="15" customFormat="1" ht="78.75" customHeight="1">
      <c r="A10" s="10" t="s">
        <v>0</v>
      </c>
      <c r="B10" s="10" t="s">
        <v>1</v>
      </c>
      <c r="C10" s="10" t="s">
        <v>2</v>
      </c>
      <c r="D10" s="10" t="s">
        <v>71</v>
      </c>
      <c r="E10" s="11" t="s">
        <v>72</v>
      </c>
      <c r="F10" s="11" t="s">
        <v>73</v>
      </c>
      <c r="G10" s="10" t="s">
        <v>74</v>
      </c>
      <c r="H10" s="10" t="s">
        <v>3</v>
      </c>
      <c r="I10" s="10" t="s">
        <v>4</v>
      </c>
      <c r="J10" s="10"/>
      <c r="K10" s="11" t="s">
        <v>75</v>
      </c>
      <c r="L10" s="12" t="s">
        <v>5</v>
      </c>
      <c r="M10" s="12" t="s">
        <v>6</v>
      </c>
      <c r="N10" s="13" t="s">
        <v>7</v>
      </c>
      <c r="O10" s="14" t="s">
        <v>259</v>
      </c>
      <c r="P10" s="14" t="s">
        <v>87</v>
      </c>
      <c r="Q10" s="10" t="s">
        <v>88</v>
      </c>
      <c r="R10" s="14" t="s">
        <v>152</v>
      </c>
      <c r="S10" s="14" t="s">
        <v>91</v>
      </c>
      <c r="T10" s="14" t="s">
        <v>92</v>
      </c>
      <c r="U10" s="12" t="s">
        <v>8</v>
      </c>
    </row>
    <row r="11" spans="1:21" s="15" customFormat="1">
      <c r="A11" s="10"/>
      <c r="B11" s="10"/>
      <c r="C11" s="10"/>
      <c r="D11" s="10"/>
      <c r="E11" s="11"/>
      <c r="F11" s="11"/>
      <c r="G11" s="10"/>
      <c r="H11" s="10"/>
      <c r="I11" s="10"/>
      <c r="J11" s="10"/>
      <c r="K11" s="11"/>
      <c r="L11" s="12"/>
      <c r="M11" s="12"/>
      <c r="N11" s="13"/>
      <c r="O11" s="14"/>
      <c r="P11" s="14"/>
      <c r="Q11" s="10"/>
      <c r="R11" s="14"/>
      <c r="S11" s="14"/>
      <c r="T11" s="14"/>
      <c r="U11" s="12"/>
    </row>
    <row r="12" spans="1:21" s="15" customFormat="1">
      <c r="A12" s="16">
        <v>1</v>
      </c>
      <c r="B12" s="16">
        <v>2</v>
      </c>
      <c r="C12" s="16">
        <v>3</v>
      </c>
      <c r="D12" s="16">
        <v>4</v>
      </c>
      <c r="E12" s="17">
        <v>5</v>
      </c>
      <c r="F12" s="17">
        <v>6</v>
      </c>
      <c r="G12" s="16">
        <v>7</v>
      </c>
      <c r="H12" s="16">
        <v>8</v>
      </c>
      <c r="I12" s="16">
        <v>9</v>
      </c>
      <c r="J12" s="18">
        <v>10</v>
      </c>
      <c r="K12" s="16">
        <v>11</v>
      </c>
      <c r="L12" s="16">
        <v>12</v>
      </c>
      <c r="M12" s="16">
        <v>13</v>
      </c>
      <c r="N12" s="16">
        <v>14</v>
      </c>
      <c r="O12" s="19" t="s">
        <v>362</v>
      </c>
      <c r="P12" s="19" t="s">
        <v>86</v>
      </c>
      <c r="Q12" s="16">
        <v>24</v>
      </c>
      <c r="R12" s="19" t="s">
        <v>77</v>
      </c>
      <c r="S12" s="19" t="s">
        <v>89</v>
      </c>
      <c r="T12" s="19" t="s">
        <v>90</v>
      </c>
      <c r="U12" s="16">
        <v>16</v>
      </c>
    </row>
    <row r="13" spans="1:21" s="3" customFormat="1" ht="65.45" customHeight="1">
      <c r="A13" s="49" t="s">
        <v>348</v>
      </c>
      <c r="B13" s="61" t="s">
        <v>9</v>
      </c>
      <c r="C13" s="61" t="s">
        <v>10</v>
      </c>
      <c r="D13" s="95" t="s">
        <v>163</v>
      </c>
      <c r="E13" s="96" t="s">
        <v>24</v>
      </c>
      <c r="F13" s="96" t="s">
        <v>25</v>
      </c>
      <c r="G13" s="161" t="s">
        <v>158</v>
      </c>
      <c r="H13" s="161" t="s">
        <v>159</v>
      </c>
      <c r="I13" s="23" t="s">
        <v>54</v>
      </c>
      <c r="J13" s="61"/>
      <c r="K13" s="98" t="s">
        <v>23</v>
      </c>
      <c r="L13" s="143">
        <v>15</v>
      </c>
      <c r="M13" s="162">
        <f>65000/1.12</f>
        <v>58035.714285714283</v>
      </c>
      <c r="N13" s="397">
        <f>L13*M13</f>
        <v>870535.7142857142</v>
      </c>
      <c r="O13" s="49" t="s">
        <v>746</v>
      </c>
      <c r="P13" s="49" t="s">
        <v>93</v>
      </c>
      <c r="Q13" s="61" t="s">
        <v>12</v>
      </c>
      <c r="R13" s="62" t="s">
        <v>13</v>
      </c>
      <c r="S13" s="62" t="s">
        <v>94</v>
      </c>
      <c r="T13" s="62" t="s">
        <v>95</v>
      </c>
      <c r="U13" s="61">
        <v>0</v>
      </c>
    </row>
    <row r="14" spans="1:21" s="3" customFormat="1" ht="54" customHeight="1">
      <c r="A14" s="49" t="s">
        <v>349</v>
      </c>
      <c r="B14" s="63" t="s">
        <v>9</v>
      </c>
      <c r="C14" s="63" t="s">
        <v>10</v>
      </c>
      <c r="D14" s="63" t="s">
        <v>164</v>
      </c>
      <c r="E14" s="163" t="s">
        <v>24</v>
      </c>
      <c r="F14" s="163" t="s">
        <v>165</v>
      </c>
      <c r="G14" s="161" t="s">
        <v>160</v>
      </c>
      <c r="H14" s="161" t="s">
        <v>260</v>
      </c>
      <c r="I14" s="23" t="s">
        <v>54</v>
      </c>
      <c r="J14" s="63"/>
      <c r="K14" s="164" t="s">
        <v>23</v>
      </c>
      <c r="L14" s="165">
        <v>10</v>
      </c>
      <c r="M14" s="166">
        <f>50000/1.12</f>
        <v>44642.857142857138</v>
      </c>
      <c r="N14" s="397">
        <f t="shared" ref="N14:N25" si="0">L14*M14</f>
        <v>446428.57142857136</v>
      </c>
      <c r="O14" s="49" t="s">
        <v>746</v>
      </c>
      <c r="P14" s="49" t="s">
        <v>93</v>
      </c>
      <c r="Q14" s="61" t="s">
        <v>12</v>
      </c>
      <c r="R14" s="62" t="s">
        <v>13</v>
      </c>
      <c r="S14" s="62" t="s">
        <v>94</v>
      </c>
      <c r="T14" s="62" t="s">
        <v>95</v>
      </c>
      <c r="U14" s="61">
        <v>0</v>
      </c>
    </row>
    <row r="15" spans="1:21" s="3" customFormat="1" ht="53.45" customHeight="1">
      <c r="A15" s="49" t="s">
        <v>350</v>
      </c>
      <c r="B15" s="61" t="s">
        <v>9</v>
      </c>
      <c r="C15" s="61" t="s">
        <v>10</v>
      </c>
      <c r="D15" s="63" t="s">
        <v>164</v>
      </c>
      <c r="E15" s="163" t="s">
        <v>24</v>
      </c>
      <c r="F15" s="163" t="s">
        <v>165</v>
      </c>
      <c r="G15" s="161" t="s">
        <v>161</v>
      </c>
      <c r="H15" s="161" t="s">
        <v>261</v>
      </c>
      <c r="I15" s="23" t="s">
        <v>54</v>
      </c>
      <c r="J15" s="61"/>
      <c r="K15" s="98" t="s">
        <v>23</v>
      </c>
      <c r="L15" s="143">
        <v>9</v>
      </c>
      <c r="M15" s="166">
        <f>50000/1.12</f>
        <v>44642.857142857138</v>
      </c>
      <c r="N15" s="397">
        <f t="shared" si="0"/>
        <v>401785.71428571426</v>
      </c>
      <c r="O15" s="49" t="s">
        <v>746</v>
      </c>
      <c r="P15" s="49" t="s">
        <v>93</v>
      </c>
      <c r="Q15" s="61" t="s">
        <v>12</v>
      </c>
      <c r="R15" s="62" t="s">
        <v>13</v>
      </c>
      <c r="S15" s="62" t="s">
        <v>94</v>
      </c>
      <c r="T15" s="62" t="s">
        <v>95</v>
      </c>
      <c r="U15" s="61">
        <v>0</v>
      </c>
    </row>
    <row r="16" spans="1:21" s="3" customFormat="1" ht="61.9" customHeight="1">
      <c r="A16" s="49" t="s">
        <v>351</v>
      </c>
      <c r="B16" s="61" t="s">
        <v>9</v>
      </c>
      <c r="C16" s="61" t="s">
        <v>10</v>
      </c>
      <c r="D16" s="63" t="s">
        <v>164</v>
      </c>
      <c r="E16" s="163" t="s">
        <v>24</v>
      </c>
      <c r="F16" s="163" t="s">
        <v>165</v>
      </c>
      <c r="G16" s="161" t="s">
        <v>162</v>
      </c>
      <c r="H16" s="161" t="s">
        <v>262</v>
      </c>
      <c r="I16" s="23" t="s">
        <v>54</v>
      </c>
      <c r="J16" s="61" t="s">
        <v>22</v>
      </c>
      <c r="K16" s="98" t="s">
        <v>23</v>
      </c>
      <c r="L16" s="143">
        <v>10</v>
      </c>
      <c r="M16" s="166">
        <f>50000/1.12</f>
        <v>44642.857142857138</v>
      </c>
      <c r="N16" s="397">
        <f t="shared" si="0"/>
        <v>446428.57142857136</v>
      </c>
      <c r="O16" s="49" t="s">
        <v>746</v>
      </c>
      <c r="P16" s="49" t="s">
        <v>93</v>
      </c>
      <c r="Q16" s="61" t="s">
        <v>12</v>
      </c>
      <c r="R16" s="62" t="s">
        <v>13</v>
      </c>
      <c r="S16" s="62" t="s">
        <v>94</v>
      </c>
      <c r="T16" s="62" t="s">
        <v>95</v>
      </c>
      <c r="U16" s="61">
        <v>0</v>
      </c>
    </row>
    <row r="17" spans="1:21" s="3" customFormat="1" ht="47.25" customHeight="1">
      <c r="A17" s="49" t="s">
        <v>352</v>
      </c>
      <c r="B17" s="23" t="s">
        <v>9</v>
      </c>
      <c r="C17" s="23" t="s">
        <v>10</v>
      </c>
      <c r="D17" s="145" t="s">
        <v>169</v>
      </c>
      <c r="E17" s="164" t="s">
        <v>518</v>
      </c>
      <c r="F17" s="164" t="s">
        <v>170</v>
      </c>
      <c r="G17" s="167" t="s">
        <v>517</v>
      </c>
      <c r="H17" s="167" t="s">
        <v>516</v>
      </c>
      <c r="I17" s="23" t="s">
        <v>54</v>
      </c>
      <c r="J17" s="23"/>
      <c r="K17" s="98" t="s">
        <v>23</v>
      </c>
      <c r="L17" s="99">
        <v>16</v>
      </c>
      <c r="M17" s="166">
        <f>140000/1.12</f>
        <v>124999.99999999999</v>
      </c>
      <c r="N17" s="397">
        <f t="shared" si="0"/>
        <v>1999999.9999999998</v>
      </c>
      <c r="O17" s="49" t="s">
        <v>746</v>
      </c>
      <c r="P17" s="35" t="s">
        <v>93</v>
      </c>
      <c r="Q17" s="23" t="s">
        <v>12</v>
      </c>
      <c r="R17" s="64" t="s">
        <v>13</v>
      </c>
      <c r="S17" s="64" t="s">
        <v>94</v>
      </c>
      <c r="T17" s="64" t="s">
        <v>95</v>
      </c>
      <c r="U17" s="23">
        <v>0</v>
      </c>
    </row>
    <row r="18" spans="1:21" s="3" customFormat="1" ht="60.6" customHeight="1">
      <c r="A18" s="49" t="s">
        <v>353</v>
      </c>
      <c r="B18" s="23" t="s">
        <v>9</v>
      </c>
      <c r="C18" s="23" t="s">
        <v>10</v>
      </c>
      <c r="D18" s="134" t="s">
        <v>163</v>
      </c>
      <c r="E18" s="98" t="s">
        <v>24</v>
      </c>
      <c r="F18" s="98" t="s">
        <v>25</v>
      </c>
      <c r="G18" s="168" t="s">
        <v>97</v>
      </c>
      <c r="H18" s="168" t="s">
        <v>96</v>
      </c>
      <c r="I18" s="23" t="s">
        <v>54</v>
      </c>
      <c r="J18" s="23"/>
      <c r="K18" s="98" t="s">
        <v>23</v>
      </c>
      <c r="L18" s="99">
        <v>200</v>
      </c>
      <c r="M18" s="162">
        <f>3590/1.12</f>
        <v>3205.3571428571427</v>
      </c>
      <c r="N18" s="397">
        <f t="shared" si="0"/>
        <v>641071.42857142852</v>
      </c>
      <c r="O18" s="49" t="s">
        <v>746</v>
      </c>
      <c r="P18" s="35" t="s">
        <v>93</v>
      </c>
      <c r="Q18" s="23" t="s">
        <v>12</v>
      </c>
      <c r="R18" s="64" t="s">
        <v>13</v>
      </c>
      <c r="S18" s="64" t="s">
        <v>94</v>
      </c>
      <c r="T18" s="64" t="s">
        <v>95</v>
      </c>
      <c r="U18" s="23">
        <v>0</v>
      </c>
    </row>
    <row r="19" spans="1:21" s="3" customFormat="1" ht="47.25" customHeight="1">
      <c r="A19" s="49" t="s">
        <v>354</v>
      </c>
      <c r="B19" s="23" t="s">
        <v>9</v>
      </c>
      <c r="C19" s="23" t="s">
        <v>10</v>
      </c>
      <c r="D19" s="169" t="s">
        <v>173</v>
      </c>
      <c r="E19" s="98" t="s">
        <v>175</v>
      </c>
      <c r="F19" s="169" t="s">
        <v>174</v>
      </c>
      <c r="G19" s="168" t="s">
        <v>128</v>
      </c>
      <c r="H19" s="168" t="s">
        <v>63</v>
      </c>
      <c r="I19" s="23" t="s">
        <v>54</v>
      </c>
      <c r="J19" s="23"/>
      <c r="K19" s="98" t="s">
        <v>23</v>
      </c>
      <c r="L19" s="99">
        <v>20</v>
      </c>
      <c r="M19" s="135">
        <f>3690/1.12</f>
        <v>3294.6428571428569</v>
      </c>
      <c r="N19" s="397">
        <f t="shared" si="0"/>
        <v>65892.85714285713</v>
      </c>
      <c r="O19" s="49" t="s">
        <v>746</v>
      </c>
      <c r="P19" s="35" t="s">
        <v>93</v>
      </c>
      <c r="Q19" s="23" t="s">
        <v>12</v>
      </c>
      <c r="R19" s="64" t="s">
        <v>13</v>
      </c>
      <c r="S19" s="64" t="s">
        <v>94</v>
      </c>
      <c r="T19" s="64" t="s">
        <v>95</v>
      </c>
      <c r="U19" s="23">
        <v>0</v>
      </c>
    </row>
    <row r="20" spans="1:21" s="3" customFormat="1" ht="60.6" customHeight="1">
      <c r="A20" s="49" t="s">
        <v>355</v>
      </c>
      <c r="B20" s="23" t="s">
        <v>9</v>
      </c>
      <c r="C20" s="23" t="s">
        <v>10</v>
      </c>
      <c r="D20" s="169" t="s">
        <v>176</v>
      </c>
      <c r="E20" s="98" t="s">
        <v>130</v>
      </c>
      <c r="F20" s="170" t="s">
        <v>125</v>
      </c>
      <c r="G20" s="171" t="s">
        <v>129</v>
      </c>
      <c r="H20" s="171" t="s">
        <v>130</v>
      </c>
      <c r="I20" s="23" t="s">
        <v>54</v>
      </c>
      <c r="J20" s="23"/>
      <c r="K20" s="98" t="s">
        <v>23</v>
      </c>
      <c r="L20" s="99">
        <v>20</v>
      </c>
      <c r="M20" s="135">
        <f>3490/1.12</f>
        <v>3116.0714285714284</v>
      </c>
      <c r="N20" s="397">
        <f t="shared" si="0"/>
        <v>62321.428571428565</v>
      </c>
      <c r="O20" s="49" t="s">
        <v>746</v>
      </c>
      <c r="P20" s="35" t="s">
        <v>93</v>
      </c>
      <c r="Q20" s="23" t="s">
        <v>12</v>
      </c>
      <c r="R20" s="64" t="s">
        <v>13</v>
      </c>
      <c r="S20" s="64" t="s">
        <v>94</v>
      </c>
      <c r="T20" s="64" t="s">
        <v>95</v>
      </c>
      <c r="U20" s="23">
        <v>0</v>
      </c>
    </row>
    <row r="21" spans="1:21" s="3" customFormat="1" ht="42.75" customHeight="1">
      <c r="A21" s="49" t="s">
        <v>356</v>
      </c>
      <c r="B21" s="23" t="s">
        <v>9</v>
      </c>
      <c r="C21" s="23" t="s">
        <v>10</v>
      </c>
      <c r="D21" s="169" t="s">
        <v>177</v>
      </c>
      <c r="E21" s="98" t="s">
        <v>248</v>
      </c>
      <c r="F21" s="170" t="s">
        <v>178</v>
      </c>
      <c r="G21" s="171" t="s">
        <v>132</v>
      </c>
      <c r="H21" s="171" t="s">
        <v>131</v>
      </c>
      <c r="I21" s="23" t="s">
        <v>54</v>
      </c>
      <c r="J21" s="23" t="s">
        <v>22</v>
      </c>
      <c r="K21" s="98" t="s">
        <v>23</v>
      </c>
      <c r="L21" s="99">
        <v>30</v>
      </c>
      <c r="M21" s="135">
        <v>4428.57</v>
      </c>
      <c r="N21" s="397">
        <f t="shared" si="0"/>
        <v>132857.09999999998</v>
      </c>
      <c r="O21" s="49" t="s">
        <v>746</v>
      </c>
      <c r="P21" s="35" t="s">
        <v>93</v>
      </c>
      <c r="Q21" s="23" t="s">
        <v>12</v>
      </c>
      <c r="R21" s="64" t="s">
        <v>13</v>
      </c>
      <c r="S21" s="64" t="s">
        <v>94</v>
      </c>
      <c r="T21" s="64" t="s">
        <v>95</v>
      </c>
      <c r="U21" s="23">
        <v>0</v>
      </c>
    </row>
    <row r="22" spans="1:21" s="3" customFormat="1" ht="60" customHeight="1">
      <c r="A22" s="49" t="s">
        <v>357</v>
      </c>
      <c r="B22" s="23" t="s">
        <v>9</v>
      </c>
      <c r="C22" s="23" t="s">
        <v>10</v>
      </c>
      <c r="D22" s="134" t="s">
        <v>163</v>
      </c>
      <c r="E22" s="98" t="s">
        <v>24</v>
      </c>
      <c r="F22" s="98" t="s">
        <v>25</v>
      </c>
      <c r="G22" s="168" t="s">
        <v>451</v>
      </c>
      <c r="H22" s="168" t="s">
        <v>278</v>
      </c>
      <c r="I22" s="23" t="s">
        <v>54</v>
      </c>
      <c r="J22" s="23"/>
      <c r="K22" s="98" t="s">
        <v>23</v>
      </c>
      <c r="L22" s="99">
        <v>20</v>
      </c>
      <c r="M22" s="135">
        <f>12990/1.12</f>
        <v>11598.214285714284</v>
      </c>
      <c r="N22" s="397">
        <f t="shared" si="0"/>
        <v>231964.28571428568</v>
      </c>
      <c r="O22" s="49" t="s">
        <v>746</v>
      </c>
      <c r="P22" s="35" t="s">
        <v>93</v>
      </c>
      <c r="Q22" s="23" t="s">
        <v>12</v>
      </c>
      <c r="R22" s="64" t="s">
        <v>13</v>
      </c>
      <c r="S22" s="64" t="s">
        <v>94</v>
      </c>
      <c r="T22" s="64" t="s">
        <v>95</v>
      </c>
      <c r="U22" s="23">
        <v>0</v>
      </c>
    </row>
    <row r="23" spans="1:21" s="3" customFormat="1" ht="42.6" customHeight="1">
      <c r="A23" s="49" t="s">
        <v>358</v>
      </c>
      <c r="B23" s="23" t="s">
        <v>9</v>
      </c>
      <c r="C23" s="23" t="s">
        <v>10</v>
      </c>
      <c r="D23" s="134" t="s">
        <v>166</v>
      </c>
      <c r="E23" s="98" t="s">
        <v>167</v>
      </c>
      <c r="F23" s="98" t="s">
        <v>168</v>
      </c>
      <c r="G23" s="168" t="s">
        <v>474</v>
      </c>
      <c r="H23" s="168" t="s">
        <v>98</v>
      </c>
      <c r="I23" s="23" t="s">
        <v>54</v>
      </c>
      <c r="J23" s="23"/>
      <c r="K23" s="98" t="s">
        <v>23</v>
      </c>
      <c r="L23" s="99">
        <v>60</v>
      </c>
      <c r="M23" s="135">
        <f>4990/1.12</f>
        <v>4455.3571428571422</v>
      </c>
      <c r="N23" s="397">
        <f t="shared" si="0"/>
        <v>267321.42857142852</v>
      </c>
      <c r="O23" s="49" t="s">
        <v>746</v>
      </c>
      <c r="P23" s="35" t="s">
        <v>93</v>
      </c>
      <c r="Q23" s="23" t="s">
        <v>12</v>
      </c>
      <c r="R23" s="64" t="s">
        <v>13</v>
      </c>
      <c r="S23" s="64" t="s">
        <v>94</v>
      </c>
      <c r="T23" s="64" t="s">
        <v>95</v>
      </c>
      <c r="U23" s="23">
        <v>0</v>
      </c>
    </row>
    <row r="24" spans="1:21" s="3" customFormat="1" ht="58.9" customHeight="1">
      <c r="A24" s="49" t="s">
        <v>359</v>
      </c>
      <c r="B24" s="23" t="s">
        <v>9</v>
      </c>
      <c r="C24" s="23" t="s">
        <v>10</v>
      </c>
      <c r="D24" s="134" t="s">
        <v>163</v>
      </c>
      <c r="E24" s="98" t="s">
        <v>24</v>
      </c>
      <c r="F24" s="98" t="s">
        <v>25</v>
      </c>
      <c r="G24" s="168" t="s">
        <v>172</v>
      </c>
      <c r="H24" s="168" t="s">
        <v>171</v>
      </c>
      <c r="I24" s="23" t="s">
        <v>54</v>
      </c>
      <c r="J24" s="23"/>
      <c r="K24" s="98" t="s">
        <v>23</v>
      </c>
      <c r="L24" s="99">
        <v>15</v>
      </c>
      <c r="M24" s="135">
        <f>7090/1.12</f>
        <v>6330.3571428571422</v>
      </c>
      <c r="N24" s="397">
        <f t="shared" si="0"/>
        <v>94955.35714285713</v>
      </c>
      <c r="O24" s="49" t="s">
        <v>746</v>
      </c>
      <c r="P24" s="35" t="s">
        <v>93</v>
      </c>
      <c r="Q24" s="23" t="s">
        <v>12</v>
      </c>
      <c r="R24" s="64" t="s">
        <v>13</v>
      </c>
      <c r="S24" s="64" t="s">
        <v>94</v>
      </c>
      <c r="T24" s="64" t="s">
        <v>95</v>
      </c>
      <c r="U24" s="23">
        <v>0</v>
      </c>
    </row>
    <row r="25" spans="1:21" s="3" customFormat="1" ht="61.15" customHeight="1">
      <c r="A25" s="49" t="s">
        <v>360</v>
      </c>
      <c r="B25" s="23" t="s">
        <v>9</v>
      </c>
      <c r="C25" s="23" t="s">
        <v>10</v>
      </c>
      <c r="D25" s="134" t="s">
        <v>163</v>
      </c>
      <c r="E25" s="98" t="s">
        <v>24</v>
      </c>
      <c r="F25" s="98" t="s">
        <v>25</v>
      </c>
      <c r="G25" s="168" t="s">
        <v>279</v>
      </c>
      <c r="H25" s="168" t="s">
        <v>280</v>
      </c>
      <c r="I25" s="23" t="s">
        <v>54</v>
      </c>
      <c r="J25" s="23"/>
      <c r="K25" s="98" t="s">
        <v>23</v>
      </c>
      <c r="L25" s="99">
        <v>5</v>
      </c>
      <c r="M25" s="135">
        <f>21495/1.12</f>
        <v>19191.964285714283</v>
      </c>
      <c r="N25" s="397">
        <f t="shared" si="0"/>
        <v>95959.82142857142</v>
      </c>
      <c r="O25" s="49" t="s">
        <v>746</v>
      </c>
      <c r="P25" s="35" t="s">
        <v>93</v>
      </c>
      <c r="Q25" s="23" t="s">
        <v>12</v>
      </c>
      <c r="R25" s="64" t="s">
        <v>13</v>
      </c>
      <c r="S25" s="64" t="s">
        <v>94</v>
      </c>
      <c r="T25" s="64" t="s">
        <v>95</v>
      </c>
      <c r="U25" s="23">
        <v>0</v>
      </c>
    </row>
    <row r="26" spans="1:21" s="3" customFormat="1" ht="63" customHeight="1">
      <c r="A26" s="49" t="s">
        <v>361</v>
      </c>
      <c r="B26" s="23" t="s">
        <v>9</v>
      </c>
      <c r="C26" s="23" t="s">
        <v>10</v>
      </c>
      <c r="D26" s="134" t="s">
        <v>163</v>
      </c>
      <c r="E26" s="98" t="s">
        <v>24</v>
      </c>
      <c r="F26" s="98" t="s">
        <v>25</v>
      </c>
      <c r="G26" s="168" t="s">
        <v>281</v>
      </c>
      <c r="H26" s="168" t="s">
        <v>282</v>
      </c>
      <c r="I26" s="23" t="s">
        <v>54</v>
      </c>
      <c r="J26" s="23"/>
      <c r="K26" s="98" t="s">
        <v>23</v>
      </c>
      <c r="L26" s="99">
        <v>80</v>
      </c>
      <c r="M26" s="135">
        <f>3190/1.12</f>
        <v>2848.2142857142853</v>
      </c>
      <c r="N26" s="398">
        <f t="shared" ref="N26:N31" si="1">L26*M26</f>
        <v>227857.14285714284</v>
      </c>
      <c r="O26" s="49" t="s">
        <v>746</v>
      </c>
      <c r="P26" s="35" t="s">
        <v>93</v>
      </c>
      <c r="Q26" s="23" t="s">
        <v>12</v>
      </c>
      <c r="R26" s="64" t="s">
        <v>13</v>
      </c>
      <c r="S26" s="64" t="s">
        <v>94</v>
      </c>
      <c r="T26" s="64" t="s">
        <v>95</v>
      </c>
      <c r="U26" s="23">
        <v>0</v>
      </c>
    </row>
    <row r="27" spans="1:21" s="3" customFormat="1" ht="54" customHeight="1">
      <c r="A27" s="51" t="s">
        <v>362</v>
      </c>
      <c r="B27" s="26" t="s">
        <v>9</v>
      </c>
      <c r="C27" s="52" t="s">
        <v>10</v>
      </c>
      <c r="D27" s="172" t="s">
        <v>163</v>
      </c>
      <c r="E27" s="173" t="s">
        <v>24</v>
      </c>
      <c r="F27" s="174" t="s">
        <v>487</v>
      </c>
      <c r="G27" s="51" t="s">
        <v>490</v>
      </c>
      <c r="H27" s="175" t="s">
        <v>478</v>
      </c>
      <c r="I27" s="23" t="s">
        <v>54</v>
      </c>
      <c r="J27" s="52"/>
      <c r="K27" s="174" t="s">
        <v>40</v>
      </c>
      <c r="L27" s="177">
        <v>15</v>
      </c>
      <c r="M27" s="176">
        <f>75000/1.12</f>
        <v>66964.28571428571</v>
      </c>
      <c r="N27" s="28">
        <f t="shared" si="1"/>
        <v>1004464.2857142857</v>
      </c>
      <c r="O27" s="49" t="s">
        <v>746</v>
      </c>
      <c r="P27" s="51"/>
      <c r="Q27" s="52"/>
      <c r="R27" s="178"/>
      <c r="S27" s="178"/>
      <c r="T27" s="178"/>
      <c r="U27" s="52">
        <v>0</v>
      </c>
    </row>
    <row r="28" spans="1:21" s="3" customFormat="1" ht="59.45" customHeight="1">
      <c r="A28" s="51" t="s">
        <v>363</v>
      </c>
      <c r="B28" s="26" t="s">
        <v>9</v>
      </c>
      <c r="C28" s="52" t="s">
        <v>10</v>
      </c>
      <c r="D28" s="172" t="s">
        <v>164</v>
      </c>
      <c r="E28" s="173" t="s">
        <v>24</v>
      </c>
      <c r="F28" s="174" t="s">
        <v>488</v>
      </c>
      <c r="G28" s="51" t="s">
        <v>491</v>
      </c>
      <c r="H28" s="175" t="s">
        <v>479</v>
      </c>
      <c r="I28" s="23" t="s">
        <v>54</v>
      </c>
      <c r="J28" s="52"/>
      <c r="K28" s="174" t="s">
        <v>40</v>
      </c>
      <c r="L28" s="177">
        <v>10</v>
      </c>
      <c r="M28" s="176">
        <f>60000/1.12</f>
        <v>53571.428571428565</v>
      </c>
      <c r="N28" s="28">
        <f t="shared" si="1"/>
        <v>535714.28571428568</v>
      </c>
      <c r="O28" s="49" t="s">
        <v>746</v>
      </c>
      <c r="P28" s="51"/>
      <c r="Q28" s="52"/>
      <c r="R28" s="178"/>
      <c r="S28" s="178"/>
      <c r="T28" s="178"/>
      <c r="U28" s="52">
        <v>0</v>
      </c>
    </row>
    <row r="29" spans="1:21" s="3" customFormat="1" ht="60.6" customHeight="1">
      <c r="A29" s="51" t="s">
        <v>364</v>
      </c>
      <c r="B29" s="26" t="s">
        <v>9</v>
      </c>
      <c r="C29" s="52" t="s">
        <v>10</v>
      </c>
      <c r="D29" s="172" t="s">
        <v>164</v>
      </c>
      <c r="E29" s="173" t="s">
        <v>24</v>
      </c>
      <c r="F29" s="174" t="s">
        <v>488</v>
      </c>
      <c r="G29" s="51" t="s">
        <v>492</v>
      </c>
      <c r="H29" s="175" t="s">
        <v>480</v>
      </c>
      <c r="I29" s="23" t="s">
        <v>54</v>
      </c>
      <c r="J29" s="52"/>
      <c r="K29" s="174" t="s">
        <v>40</v>
      </c>
      <c r="L29" s="177">
        <v>10</v>
      </c>
      <c r="M29" s="176">
        <f>60000/1.12</f>
        <v>53571.428571428565</v>
      </c>
      <c r="N29" s="28">
        <f t="shared" si="1"/>
        <v>535714.28571428568</v>
      </c>
      <c r="O29" s="49" t="s">
        <v>746</v>
      </c>
      <c r="P29" s="51"/>
      <c r="Q29" s="52"/>
      <c r="R29" s="178"/>
      <c r="S29" s="178"/>
      <c r="T29" s="178"/>
      <c r="U29" s="52">
        <v>0</v>
      </c>
    </row>
    <row r="30" spans="1:21" s="3" customFormat="1" ht="57.6" customHeight="1">
      <c r="A30" s="51" t="s">
        <v>365</v>
      </c>
      <c r="B30" s="26" t="s">
        <v>9</v>
      </c>
      <c r="C30" s="52" t="s">
        <v>10</v>
      </c>
      <c r="D30" s="172" t="s">
        <v>164</v>
      </c>
      <c r="E30" s="173" t="s">
        <v>24</v>
      </c>
      <c r="F30" s="174" t="s">
        <v>488</v>
      </c>
      <c r="G30" s="51" t="s">
        <v>493</v>
      </c>
      <c r="H30" s="175" t="s">
        <v>481</v>
      </c>
      <c r="I30" s="23" t="s">
        <v>54</v>
      </c>
      <c r="J30" s="52"/>
      <c r="K30" s="174" t="s">
        <v>40</v>
      </c>
      <c r="L30" s="177">
        <v>10</v>
      </c>
      <c r="M30" s="176">
        <f>60000/1.12</f>
        <v>53571.428571428565</v>
      </c>
      <c r="N30" s="28">
        <f t="shared" si="1"/>
        <v>535714.28571428568</v>
      </c>
      <c r="O30" s="49" t="s">
        <v>746</v>
      </c>
      <c r="P30" s="51"/>
      <c r="Q30" s="52"/>
      <c r="R30" s="178"/>
      <c r="S30" s="178"/>
      <c r="T30" s="178"/>
      <c r="U30" s="52">
        <v>0</v>
      </c>
    </row>
    <row r="31" spans="1:21" s="3" customFormat="1" ht="46.15" customHeight="1">
      <c r="A31" s="78" t="s">
        <v>366</v>
      </c>
      <c r="B31" s="26" t="s">
        <v>9</v>
      </c>
      <c r="C31" s="52" t="s">
        <v>10</v>
      </c>
      <c r="D31" s="4" t="s">
        <v>751</v>
      </c>
      <c r="E31" s="101" t="s">
        <v>519</v>
      </c>
      <c r="F31" s="192" t="s">
        <v>752</v>
      </c>
      <c r="G31" s="78" t="s">
        <v>753</v>
      </c>
      <c r="H31" s="193" t="s">
        <v>520</v>
      </c>
      <c r="I31" s="176" t="s">
        <v>54</v>
      </c>
      <c r="J31" s="79"/>
      <c r="K31" s="128" t="s">
        <v>754</v>
      </c>
      <c r="L31" s="194">
        <v>1</v>
      </c>
      <c r="M31" s="195">
        <f>199200/1.12</f>
        <v>177857.14285714284</v>
      </c>
      <c r="N31" s="28">
        <f t="shared" si="1"/>
        <v>177857.14285714284</v>
      </c>
      <c r="O31" s="78" t="s">
        <v>740</v>
      </c>
      <c r="P31" s="78"/>
      <c r="Q31" s="79"/>
      <c r="R31" s="80"/>
      <c r="S31" s="80"/>
      <c r="T31" s="80"/>
      <c r="U31" s="79">
        <v>0</v>
      </c>
    </row>
    <row r="32" spans="1:21" s="3" customFormat="1" ht="48.75" customHeight="1">
      <c r="A32" s="49" t="s">
        <v>367</v>
      </c>
      <c r="B32" s="61" t="s">
        <v>9</v>
      </c>
      <c r="C32" s="61" t="s">
        <v>10</v>
      </c>
      <c r="D32" s="95" t="s">
        <v>179</v>
      </c>
      <c r="E32" s="96" t="s">
        <v>26</v>
      </c>
      <c r="F32" s="96" t="s">
        <v>180</v>
      </c>
      <c r="G32" s="49" t="s">
        <v>47</v>
      </c>
      <c r="H32" s="49" t="s">
        <v>48</v>
      </c>
      <c r="I32" s="61" t="s">
        <v>54</v>
      </c>
      <c r="J32" s="61"/>
      <c r="K32" s="96" t="s">
        <v>27</v>
      </c>
      <c r="L32" s="143">
        <v>5699</v>
      </c>
      <c r="M32" s="196">
        <v>166.97</v>
      </c>
      <c r="N32" s="397">
        <f t="shared" ref="N32" si="2">L32*M32</f>
        <v>951562.03</v>
      </c>
      <c r="O32" s="49" t="s">
        <v>740</v>
      </c>
      <c r="P32" s="49" t="s">
        <v>93</v>
      </c>
      <c r="Q32" s="61" t="s">
        <v>12</v>
      </c>
      <c r="R32" s="62" t="s">
        <v>13</v>
      </c>
      <c r="S32" s="62" t="s">
        <v>94</v>
      </c>
      <c r="T32" s="62" t="s">
        <v>95</v>
      </c>
      <c r="U32" s="61">
        <v>0</v>
      </c>
    </row>
    <row r="33" spans="1:21" s="3" customFormat="1" ht="45" customHeight="1">
      <c r="A33" s="49" t="s">
        <v>269</v>
      </c>
      <c r="B33" s="23" t="s">
        <v>9</v>
      </c>
      <c r="C33" s="23" t="s">
        <v>10</v>
      </c>
      <c r="D33" s="197" t="s">
        <v>235</v>
      </c>
      <c r="E33" s="96" t="s">
        <v>225</v>
      </c>
      <c r="F33" s="160" t="s">
        <v>100</v>
      </c>
      <c r="G33" s="198" t="s">
        <v>123</v>
      </c>
      <c r="H33" s="199" t="s">
        <v>225</v>
      </c>
      <c r="I33" s="61" t="s">
        <v>54</v>
      </c>
      <c r="J33" s="61"/>
      <c r="K33" s="96" t="s">
        <v>23</v>
      </c>
      <c r="L33" s="200">
        <v>50</v>
      </c>
      <c r="M33" s="144">
        <v>270</v>
      </c>
      <c r="N33" s="397">
        <f>L33*M33</f>
        <v>13500</v>
      </c>
      <c r="O33" s="201" t="s">
        <v>745</v>
      </c>
      <c r="P33" s="49" t="s">
        <v>93</v>
      </c>
      <c r="Q33" s="61" t="s">
        <v>12</v>
      </c>
      <c r="R33" s="62" t="s">
        <v>13</v>
      </c>
      <c r="S33" s="62" t="s">
        <v>94</v>
      </c>
      <c r="T33" s="62" t="s">
        <v>95</v>
      </c>
      <c r="U33" s="61">
        <v>0</v>
      </c>
    </row>
    <row r="34" spans="1:21" s="3" customFormat="1" ht="52.5" customHeight="1">
      <c r="A34" s="35" t="s">
        <v>76</v>
      </c>
      <c r="B34" s="23" t="s">
        <v>9</v>
      </c>
      <c r="C34" s="23" t="s">
        <v>10</v>
      </c>
      <c r="D34" s="169" t="s">
        <v>233</v>
      </c>
      <c r="E34" s="98" t="s">
        <v>249</v>
      </c>
      <c r="F34" s="170" t="s">
        <v>234</v>
      </c>
      <c r="G34" s="202" t="s">
        <v>452</v>
      </c>
      <c r="H34" s="203" t="s">
        <v>521</v>
      </c>
      <c r="I34" s="23" t="s">
        <v>54</v>
      </c>
      <c r="J34" s="23"/>
      <c r="K34" s="98" t="s">
        <v>23</v>
      </c>
      <c r="L34" s="204">
        <v>170</v>
      </c>
      <c r="M34" s="135">
        <v>160</v>
      </c>
      <c r="N34" s="398">
        <f>L34*M34</f>
        <v>27200</v>
      </c>
      <c r="O34" s="201" t="s">
        <v>746</v>
      </c>
      <c r="P34" s="35" t="s">
        <v>93</v>
      </c>
      <c r="Q34" s="23" t="s">
        <v>12</v>
      </c>
      <c r="R34" s="64" t="s">
        <v>13</v>
      </c>
      <c r="S34" s="64" t="s">
        <v>94</v>
      </c>
      <c r="T34" s="64" t="s">
        <v>95</v>
      </c>
      <c r="U34" s="23">
        <v>0</v>
      </c>
    </row>
    <row r="35" spans="1:21" s="3" customFormat="1" ht="52.5" customHeight="1">
      <c r="A35" s="49" t="s">
        <v>86</v>
      </c>
      <c r="B35" s="23" t="s">
        <v>9</v>
      </c>
      <c r="C35" s="23" t="s">
        <v>10</v>
      </c>
      <c r="D35" s="169" t="s">
        <v>233</v>
      </c>
      <c r="E35" s="98" t="s">
        <v>249</v>
      </c>
      <c r="F35" s="170" t="s">
        <v>234</v>
      </c>
      <c r="G35" s="202" t="s">
        <v>284</v>
      </c>
      <c r="H35" s="203" t="s">
        <v>283</v>
      </c>
      <c r="I35" s="23" t="s">
        <v>54</v>
      </c>
      <c r="J35" s="23"/>
      <c r="K35" s="98" t="s">
        <v>23</v>
      </c>
      <c r="L35" s="204">
        <v>170</v>
      </c>
      <c r="M35" s="135">
        <v>490</v>
      </c>
      <c r="N35" s="398">
        <f>L35*M35</f>
        <v>83300</v>
      </c>
      <c r="O35" s="201" t="s">
        <v>746</v>
      </c>
      <c r="P35" s="35" t="s">
        <v>93</v>
      </c>
      <c r="Q35" s="23" t="s">
        <v>12</v>
      </c>
      <c r="R35" s="64" t="s">
        <v>13</v>
      </c>
      <c r="S35" s="64" t="s">
        <v>94</v>
      </c>
      <c r="T35" s="64" t="s">
        <v>95</v>
      </c>
      <c r="U35" s="23">
        <v>0</v>
      </c>
    </row>
    <row r="36" spans="1:21" s="3" customFormat="1" ht="53.25" customHeight="1">
      <c r="A36" s="35" t="s">
        <v>368</v>
      </c>
      <c r="B36" s="23" t="s">
        <v>9</v>
      </c>
      <c r="C36" s="65" t="s">
        <v>10</v>
      </c>
      <c r="D36" s="205" t="s">
        <v>231</v>
      </c>
      <c r="E36" s="206" t="s">
        <v>229</v>
      </c>
      <c r="F36" s="207" t="s">
        <v>232</v>
      </c>
      <c r="G36" s="208" t="s">
        <v>286</v>
      </c>
      <c r="H36" s="209" t="s">
        <v>285</v>
      </c>
      <c r="I36" s="65" t="s">
        <v>54</v>
      </c>
      <c r="J36" s="65"/>
      <c r="K36" s="206" t="s">
        <v>44</v>
      </c>
      <c r="L36" s="210">
        <v>50</v>
      </c>
      <c r="M36" s="211">
        <v>3305</v>
      </c>
      <c r="N36" s="399">
        <f t="shared" ref="N36:N37" si="3">L36*M36</f>
        <v>165250</v>
      </c>
      <c r="O36" s="201" t="s">
        <v>819</v>
      </c>
      <c r="P36" s="201" t="s">
        <v>93</v>
      </c>
      <c r="Q36" s="65" t="s">
        <v>12</v>
      </c>
      <c r="R36" s="212" t="s">
        <v>13</v>
      </c>
      <c r="S36" s="212" t="s">
        <v>94</v>
      </c>
      <c r="T36" s="212" t="s">
        <v>95</v>
      </c>
      <c r="U36" s="65">
        <v>0</v>
      </c>
    </row>
    <row r="37" spans="1:21" s="3" customFormat="1" ht="53.25" customHeight="1">
      <c r="A37" s="49" t="s">
        <v>77</v>
      </c>
      <c r="B37" s="23" t="s">
        <v>9</v>
      </c>
      <c r="C37" s="65" t="s">
        <v>10</v>
      </c>
      <c r="D37" s="205" t="s">
        <v>231</v>
      </c>
      <c r="E37" s="206" t="s">
        <v>229</v>
      </c>
      <c r="F37" s="207" t="s">
        <v>232</v>
      </c>
      <c r="G37" s="208" t="s">
        <v>287</v>
      </c>
      <c r="H37" s="209" t="s">
        <v>288</v>
      </c>
      <c r="I37" s="65" t="s">
        <v>54</v>
      </c>
      <c r="J37" s="65"/>
      <c r="K37" s="206" t="s">
        <v>44</v>
      </c>
      <c r="L37" s="210">
        <v>1500</v>
      </c>
      <c r="M37" s="211">
        <v>1300</v>
      </c>
      <c r="N37" s="399">
        <f t="shared" si="3"/>
        <v>1950000</v>
      </c>
      <c r="O37" s="201" t="s">
        <v>819</v>
      </c>
      <c r="P37" s="201" t="s">
        <v>93</v>
      </c>
      <c r="Q37" s="65" t="s">
        <v>12</v>
      </c>
      <c r="R37" s="212" t="s">
        <v>13</v>
      </c>
      <c r="S37" s="212" t="s">
        <v>94</v>
      </c>
      <c r="T37" s="212" t="s">
        <v>95</v>
      </c>
      <c r="U37" s="65">
        <v>0</v>
      </c>
    </row>
    <row r="38" spans="1:21" s="3" customFormat="1" ht="53.25" customHeight="1">
      <c r="A38" s="35" t="s">
        <v>89</v>
      </c>
      <c r="B38" s="23" t="s">
        <v>9</v>
      </c>
      <c r="C38" s="65" t="s">
        <v>10</v>
      </c>
      <c r="D38" s="205" t="s">
        <v>231</v>
      </c>
      <c r="E38" s="206" t="s">
        <v>229</v>
      </c>
      <c r="F38" s="207" t="s">
        <v>232</v>
      </c>
      <c r="G38" s="208" t="s">
        <v>289</v>
      </c>
      <c r="H38" s="209" t="s">
        <v>290</v>
      </c>
      <c r="I38" s="65" t="s">
        <v>54</v>
      </c>
      <c r="J38" s="65"/>
      <c r="K38" s="206" t="s">
        <v>44</v>
      </c>
      <c r="L38" s="210">
        <v>20</v>
      </c>
      <c r="M38" s="211">
        <v>3365</v>
      </c>
      <c r="N38" s="399">
        <f t="shared" ref="N38" si="4">L38*M38</f>
        <v>67300</v>
      </c>
      <c r="O38" s="201" t="s">
        <v>819</v>
      </c>
      <c r="P38" s="201" t="s">
        <v>93</v>
      </c>
      <c r="Q38" s="65" t="s">
        <v>12</v>
      </c>
      <c r="R38" s="212" t="s">
        <v>13</v>
      </c>
      <c r="S38" s="212" t="s">
        <v>94</v>
      </c>
      <c r="T38" s="212" t="s">
        <v>95</v>
      </c>
      <c r="U38" s="65">
        <v>0</v>
      </c>
    </row>
    <row r="39" spans="1:21" s="3" customFormat="1" ht="53.25" customHeight="1">
      <c r="A39" s="49" t="s">
        <v>90</v>
      </c>
      <c r="B39" s="23" t="s">
        <v>9</v>
      </c>
      <c r="C39" s="65" t="s">
        <v>10</v>
      </c>
      <c r="D39" s="205" t="s">
        <v>228</v>
      </c>
      <c r="E39" s="206" t="s">
        <v>229</v>
      </c>
      <c r="F39" s="207" t="s">
        <v>230</v>
      </c>
      <c r="G39" s="208" t="s">
        <v>291</v>
      </c>
      <c r="H39" s="209" t="s">
        <v>292</v>
      </c>
      <c r="I39" s="65" t="s">
        <v>54</v>
      </c>
      <c r="J39" s="65"/>
      <c r="K39" s="206" t="s">
        <v>44</v>
      </c>
      <c r="L39" s="210">
        <v>20</v>
      </c>
      <c r="M39" s="211">
        <v>8570</v>
      </c>
      <c r="N39" s="399">
        <f t="shared" ref="N39:N40" si="5">L39*M39</f>
        <v>171400</v>
      </c>
      <c r="O39" s="201" t="s">
        <v>819</v>
      </c>
      <c r="P39" s="201" t="s">
        <v>93</v>
      </c>
      <c r="Q39" s="65" t="s">
        <v>12</v>
      </c>
      <c r="R39" s="212" t="s">
        <v>13</v>
      </c>
      <c r="S39" s="212" t="s">
        <v>94</v>
      </c>
      <c r="T39" s="212" t="s">
        <v>95</v>
      </c>
      <c r="U39" s="65">
        <v>0</v>
      </c>
    </row>
    <row r="40" spans="1:21" s="3" customFormat="1" ht="51" customHeight="1">
      <c r="A40" s="35" t="s">
        <v>614</v>
      </c>
      <c r="B40" s="23" t="s">
        <v>9</v>
      </c>
      <c r="C40" s="23" t="s">
        <v>10</v>
      </c>
      <c r="D40" s="169" t="s">
        <v>243</v>
      </c>
      <c r="E40" s="98" t="s">
        <v>226</v>
      </c>
      <c r="F40" s="170" t="s">
        <v>244</v>
      </c>
      <c r="G40" s="202" t="s">
        <v>245</v>
      </c>
      <c r="H40" s="203" t="s">
        <v>226</v>
      </c>
      <c r="I40" s="23" t="s">
        <v>54</v>
      </c>
      <c r="J40" s="23"/>
      <c r="K40" s="98" t="s">
        <v>23</v>
      </c>
      <c r="L40" s="204">
        <v>680</v>
      </c>
      <c r="M40" s="135">
        <v>31</v>
      </c>
      <c r="N40" s="398">
        <f t="shared" si="5"/>
        <v>21080</v>
      </c>
      <c r="O40" s="201" t="s">
        <v>744</v>
      </c>
      <c r="P40" s="35" t="s">
        <v>93</v>
      </c>
      <c r="Q40" s="23" t="s">
        <v>12</v>
      </c>
      <c r="R40" s="64" t="s">
        <v>13</v>
      </c>
      <c r="S40" s="64" t="s">
        <v>94</v>
      </c>
      <c r="T40" s="64" t="s">
        <v>95</v>
      </c>
      <c r="U40" s="23">
        <v>0</v>
      </c>
    </row>
    <row r="41" spans="1:21" s="3" customFormat="1" ht="49.15" customHeight="1">
      <c r="A41" s="49" t="s">
        <v>615</v>
      </c>
      <c r="B41" s="23" t="s">
        <v>9</v>
      </c>
      <c r="C41" s="23" t="s">
        <v>10</v>
      </c>
      <c r="D41" s="169" t="s">
        <v>257</v>
      </c>
      <c r="E41" s="98" t="s">
        <v>255</v>
      </c>
      <c r="F41" s="170" t="s">
        <v>258</v>
      </c>
      <c r="G41" s="203" t="s">
        <v>294</v>
      </c>
      <c r="H41" s="203" t="s">
        <v>293</v>
      </c>
      <c r="I41" s="23" t="s">
        <v>54</v>
      </c>
      <c r="J41" s="23"/>
      <c r="K41" s="98" t="s">
        <v>23</v>
      </c>
      <c r="L41" s="204">
        <v>30</v>
      </c>
      <c r="M41" s="135">
        <v>4305</v>
      </c>
      <c r="N41" s="398">
        <f>L41*M41</f>
        <v>129150</v>
      </c>
      <c r="O41" s="201" t="s">
        <v>254</v>
      </c>
      <c r="P41" s="35" t="s">
        <v>93</v>
      </c>
      <c r="Q41" s="23" t="s">
        <v>12</v>
      </c>
      <c r="R41" s="64" t="s">
        <v>13</v>
      </c>
      <c r="S41" s="64" t="s">
        <v>94</v>
      </c>
      <c r="T41" s="64" t="s">
        <v>95</v>
      </c>
      <c r="U41" s="23">
        <v>0</v>
      </c>
    </row>
    <row r="42" spans="1:21" s="3" customFormat="1" ht="47.45" customHeight="1">
      <c r="A42" s="35" t="s">
        <v>369</v>
      </c>
      <c r="B42" s="65" t="s">
        <v>9</v>
      </c>
      <c r="C42" s="65" t="s">
        <v>10</v>
      </c>
      <c r="D42" s="205" t="s">
        <v>456</v>
      </c>
      <c r="E42" s="206" t="s">
        <v>266</v>
      </c>
      <c r="F42" s="207" t="s">
        <v>457</v>
      </c>
      <c r="G42" s="208" t="s">
        <v>295</v>
      </c>
      <c r="H42" s="209" t="s">
        <v>296</v>
      </c>
      <c r="I42" s="65" t="s">
        <v>54</v>
      </c>
      <c r="J42" s="65"/>
      <c r="K42" s="206" t="s">
        <v>23</v>
      </c>
      <c r="L42" s="213">
        <v>170</v>
      </c>
      <c r="M42" s="214">
        <v>139</v>
      </c>
      <c r="N42" s="400">
        <f t="shared" ref="N42:N44" si="6">L42*M42</f>
        <v>23630</v>
      </c>
      <c r="O42" s="201" t="s">
        <v>746</v>
      </c>
      <c r="P42" s="201" t="s">
        <v>93</v>
      </c>
      <c r="Q42" s="65" t="s">
        <v>12</v>
      </c>
      <c r="R42" s="212" t="s">
        <v>13</v>
      </c>
      <c r="S42" s="212" t="s">
        <v>94</v>
      </c>
      <c r="T42" s="212" t="s">
        <v>95</v>
      </c>
      <c r="U42" s="65">
        <v>0</v>
      </c>
    </row>
    <row r="43" spans="1:21" s="3" customFormat="1" ht="51.75" customHeight="1">
      <c r="A43" s="49" t="s">
        <v>370</v>
      </c>
      <c r="B43" s="65" t="s">
        <v>9</v>
      </c>
      <c r="C43" s="65" t="s">
        <v>10</v>
      </c>
      <c r="D43" s="205" t="s">
        <v>239</v>
      </c>
      <c r="E43" s="206" t="s">
        <v>253</v>
      </c>
      <c r="F43" s="207" t="s">
        <v>240</v>
      </c>
      <c r="G43" s="208" t="s">
        <v>298</v>
      </c>
      <c r="H43" s="209" t="s">
        <v>297</v>
      </c>
      <c r="I43" s="65" t="s">
        <v>54</v>
      </c>
      <c r="J43" s="65"/>
      <c r="K43" s="206" t="s">
        <v>99</v>
      </c>
      <c r="L43" s="210">
        <v>170</v>
      </c>
      <c r="M43" s="211">
        <v>310</v>
      </c>
      <c r="N43" s="399">
        <f t="shared" si="6"/>
        <v>52700</v>
      </c>
      <c r="O43" s="201" t="s">
        <v>746</v>
      </c>
      <c r="P43" s="201" t="s">
        <v>93</v>
      </c>
      <c r="Q43" s="65" t="s">
        <v>12</v>
      </c>
      <c r="R43" s="212" t="s">
        <v>13</v>
      </c>
      <c r="S43" s="212" t="s">
        <v>94</v>
      </c>
      <c r="T43" s="212" t="s">
        <v>95</v>
      </c>
      <c r="U43" s="65">
        <v>0</v>
      </c>
    </row>
    <row r="44" spans="1:21" s="3" customFormat="1" ht="49.9" customHeight="1">
      <c r="A44" s="35" t="s">
        <v>371</v>
      </c>
      <c r="B44" s="23" t="s">
        <v>9</v>
      </c>
      <c r="C44" s="37" t="s">
        <v>10</v>
      </c>
      <c r="D44" s="215" t="s">
        <v>241</v>
      </c>
      <c r="E44" s="156" t="s">
        <v>253</v>
      </c>
      <c r="F44" s="154" t="s">
        <v>242</v>
      </c>
      <c r="G44" s="198" t="s">
        <v>300</v>
      </c>
      <c r="H44" s="199" t="s">
        <v>299</v>
      </c>
      <c r="I44" s="61" t="s">
        <v>54</v>
      </c>
      <c r="J44" s="61"/>
      <c r="K44" s="96" t="s">
        <v>99</v>
      </c>
      <c r="L44" s="216">
        <v>50</v>
      </c>
      <c r="M44" s="144">
        <v>405</v>
      </c>
      <c r="N44" s="397">
        <f t="shared" si="6"/>
        <v>20250</v>
      </c>
      <c r="O44" s="201" t="s">
        <v>746</v>
      </c>
      <c r="P44" s="49" t="s">
        <v>93</v>
      </c>
      <c r="Q44" s="61" t="s">
        <v>12</v>
      </c>
      <c r="R44" s="62" t="s">
        <v>13</v>
      </c>
      <c r="S44" s="62" t="s">
        <v>94</v>
      </c>
      <c r="T44" s="62" t="s">
        <v>95</v>
      </c>
      <c r="U44" s="61">
        <v>0</v>
      </c>
    </row>
    <row r="45" spans="1:21" s="3" customFormat="1" ht="42.6" customHeight="1">
      <c r="A45" s="49" t="s">
        <v>372</v>
      </c>
      <c r="B45" s="65" t="s">
        <v>9</v>
      </c>
      <c r="C45" s="65" t="s">
        <v>10</v>
      </c>
      <c r="D45" s="207" t="s">
        <v>301</v>
      </c>
      <c r="E45" s="206" t="s">
        <v>250</v>
      </c>
      <c r="F45" s="207" t="s">
        <v>302</v>
      </c>
      <c r="G45" s="201" t="s">
        <v>304</v>
      </c>
      <c r="H45" s="201" t="s">
        <v>303</v>
      </c>
      <c r="I45" s="65" t="s">
        <v>54</v>
      </c>
      <c r="J45" s="65" t="s">
        <v>22</v>
      </c>
      <c r="K45" s="206" t="s">
        <v>23</v>
      </c>
      <c r="L45" s="217">
        <v>100</v>
      </c>
      <c r="M45" s="218">
        <v>476</v>
      </c>
      <c r="N45" s="401">
        <f t="shared" ref="N45:N49" si="7">L45*M45</f>
        <v>47600</v>
      </c>
      <c r="O45" s="201" t="s">
        <v>263</v>
      </c>
      <c r="P45" s="201" t="s">
        <v>93</v>
      </c>
      <c r="Q45" s="65" t="s">
        <v>12</v>
      </c>
      <c r="R45" s="212" t="s">
        <v>265</v>
      </c>
      <c r="S45" s="212" t="s">
        <v>94</v>
      </c>
      <c r="T45" s="212" t="s">
        <v>95</v>
      </c>
      <c r="U45" s="65">
        <v>0</v>
      </c>
    </row>
    <row r="46" spans="1:21" s="3" customFormat="1" ht="46.15" customHeight="1">
      <c r="A46" s="35" t="s">
        <v>373</v>
      </c>
      <c r="B46" s="65" t="s">
        <v>9</v>
      </c>
      <c r="C46" s="65" t="s">
        <v>10</v>
      </c>
      <c r="D46" s="219" t="s">
        <v>305</v>
      </c>
      <c r="E46" s="113" t="s">
        <v>306</v>
      </c>
      <c r="F46" s="220" t="s">
        <v>307</v>
      </c>
      <c r="G46" s="112" t="s">
        <v>308</v>
      </c>
      <c r="H46" s="112" t="s">
        <v>308</v>
      </c>
      <c r="I46" s="65" t="s">
        <v>54</v>
      </c>
      <c r="J46" s="54"/>
      <c r="K46" s="206" t="s">
        <v>23</v>
      </c>
      <c r="L46" s="221">
        <v>300</v>
      </c>
      <c r="M46" s="100">
        <v>40</v>
      </c>
      <c r="N46" s="401">
        <f t="shared" si="7"/>
        <v>12000</v>
      </c>
      <c r="O46" s="201" t="s">
        <v>254</v>
      </c>
      <c r="P46" s="40"/>
      <c r="Q46" s="54"/>
      <c r="R46" s="55"/>
      <c r="S46" s="55"/>
      <c r="T46" s="55"/>
      <c r="U46" s="54">
        <v>0</v>
      </c>
    </row>
    <row r="47" spans="1:21" s="3" customFormat="1" ht="45" customHeight="1">
      <c r="A47" s="49" t="s">
        <v>374</v>
      </c>
      <c r="B47" s="65" t="s">
        <v>9</v>
      </c>
      <c r="C47" s="65" t="s">
        <v>10</v>
      </c>
      <c r="D47" s="219" t="s">
        <v>309</v>
      </c>
      <c r="E47" s="113" t="s">
        <v>306</v>
      </c>
      <c r="F47" s="220" t="s">
        <v>310</v>
      </c>
      <c r="G47" s="112" t="s">
        <v>311</v>
      </c>
      <c r="H47" s="112" t="s">
        <v>311</v>
      </c>
      <c r="I47" s="65" t="s">
        <v>54</v>
      </c>
      <c r="J47" s="54"/>
      <c r="K47" s="206" t="s">
        <v>23</v>
      </c>
      <c r="L47" s="221">
        <v>200</v>
      </c>
      <c r="M47" s="100">
        <v>42</v>
      </c>
      <c r="N47" s="401">
        <f t="shared" si="7"/>
        <v>8400</v>
      </c>
      <c r="O47" s="201" t="s">
        <v>254</v>
      </c>
      <c r="P47" s="40"/>
      <c r="Q47" s="54"/>
      <c r="R47" s="55"/>
      <c r="S47" s="55"/>
      <c r="T47" s="55"/>
      <c r="U47" s="54">
        <v>0</v>
      </c>
    </row>
    <row r="48" spans="1:21" s="3" customFormat="1" ht="49.15" customHeight="1">
      <c r="A48" s="35" t="s">
        <v>375</v>
      </c>
      <c r="B48" s="65" t="s">
        <v>9</v>
      </c>
      <c r="C48" s="65" t="s">
        <v>10</v>
      </c>
      <c r="D48" s="205" t="s">
        <v>640</v>
      </c>
      <c r="E48" s="206" t="s">
        <v>641</v>
      </c>
      <c r="F48" s="126" t="s">
        <v>642</v>
      </c>
      <c r="G48" s="208" t="s">
        <v>637</v>
      </c>
      <c r="H48" s="209" t="s">
        <v>522</v>
      </c>
      <c r="I48" s="65" t="s">
        <v>54</v>
      </c>
      <c r="J48" s="65"/>
      <c r="K48" s="206" t="s">
        <v>23</v>
      </c>
      <c r="L48" s="222">
        <v>300</v>
      </c>
      <c r="M48" s="211">
        <v>18</v>
      </c>
      <c r="N48" s="399">
        <f t="shared" si="7"/>
        <v>5400</v>
      </c>
      <c r="O48" s="201" t="s">
        <v>749</v>
      </c>
      <c r="P48" s="201" t="s">
        <v>93</v>
      </c>
      <c r="Q48" s="65" t="s">
        <v>12</v>
      </c>
      <c r="R48" s="212" t="s">
        <v>13</v>
      </c>
      <c r="S48" s="212" t="s">
        <v>94</v>
      </c>
      <c r="T48" s="212" t="s">
        <v>95</v>
      </c>
      <c r="U48" s="65">
        <v>0</v>
      </c>
    </row>
    <row r="49" spans="1:21" s="3" customFormat="1" ht="54" customHeight="1">
      <c r="A49" s="49" t="s">
        <v>376</v>
      </c>
      <c r="B49" s="23" t="s">
        <v>9</v>
      </c>
      <c r="C49" s="23" t="s">
        <v>10</v>
      </c>
      <c r="D49" s="197" t="s">
        <v>643</v>
      </c>
      <c r="E49" s="206" t="s">
        <v>641</v>
      </c>
      <c r="F49" s="126" t="s">
        <v>644</v>
      </c>
      <c r="G49" s="198" t="s">
        <v>638</v>
      </c>
      <c r="H49" s="209" t="s">
        <v>523</v>
      </c>
      <c r="I49" s="61" t="s">
        <v>54</v>
      </c>
      <c r="J49" s="61"/>
      <c r="K49" s="96" t="s">
        <v>23</v>
      </c>
      <c r="L49" s="200">
        <v>300</v>
      </c>
      <c r="M49" s="144">
        <v>18</v>
      </c>
      <c r="N49" s="397">
        <f t="shared" si="7"/>
        <v>5400</v>
      </c>
      <c r="O49" s="201" t="s">
        <v>749</v>
      </c>
      <c r="P49" s="49" t="s">
        <v>93</v>
      </c>
      <c r="Q49" s="61" t="s">
        <v>12</v>
      </c>
      <c r="R49" s="62" t="s">
        <v>13</v>
      </c>
      <c r="S49" s="62" t="s">
        <v>94</v>
      </c>
      <c r="T49" s="62" t="s">
        <v>95</v>
      </c>
      <c r="U49" s="61">
        <v>0</v>
      </c>
    </row>
    <row r="50" spans="1:21" s="3" customFormat="1" ht="49.15" customHeight="1">
      <c r="A50" s="35" t="s">
        <v>377</v>
      </c>
      <c r="B50" s="23" t="s">
        <v>9</v>
      </c>
      <c r="C50" s="23" t="s">
        <v>10</v>
      </c>
      <c r="D50" s="197" t="s">
        <v>646</v>
      </c>
      <c r="E50" s="206" t="s">
        <v>641</v>
      </c>
      <c r="F50" s="126" t="s">
        <v>649</v>
      </c>
      <c r="G50" s="198" t="s">
        <v>639</v>
      </c>
      <c r="H50" s="209" t="s">
        <v>524</v>
      </c>
      <c r="I50" s="61" t="s">
        <v>54</v>
      </c>
      <c r="J50" s="61"/>
      <c r="K50" s="96" t="s">
        <v>23</v>
      </c>
      <c r="L50" s="216">
        <v>300</v>
      </c>
      <c r="M50" s="144">
        <v>24</v>
      </c>
      <c r="N50" s="397">
        <f t="shared" ref="N50:N52" si="8">L50*M50</f>
        <v>7200</v>
      </c>
      <c r="O50" s="201" t="s">
        <v>749</v>
      </c>
      <c r="P50" s="49" t="s">
        <v>93</v>
      </c>
      <c r="Q50" s="61" t="s">
        <v>12</v>
      </c>
      <c r="R50" s="62" t="s">
        <v>13</v>
      </c>
      <c r="S50" s="62" t="s">
        <v>94</v>
      </c>
      <c r="T50" s="62" t="s">
        <v>95</v>
      </c>
      <c r="U50" s="61">
        <v>0</v>
      </c>
    </row>
    <row r="51" spans="1:21" s="3" customFormat="1" ht="45">
      <c r="A51" s="49" t="s">
        <v>378</v>
      </c>
      <c r="B51" s="23" t="s">
        <v>9</v>
      </c>
      <c r="C51" s="23" t="s">
        <v>10</v>
      </c>
      <c r="D51" s="219" t="s">
        <v>645</v>
      </c>
      <c r="E51" s="206" t="s">
        <v>641</v>
      </c>
      <c r="F51" s="126" t="s">
        <v>647</v>
      </c>
      <c r="G51" s="198" t="s">
        <v>648</v>
      </c>
      <c r="H51" s="209" t="s">
        <v>525</v>
      </c>
      <c r="I51" s="61" t="s">
        <v>54</v>
      </c>
      <c r="J51" s="61"/>
      <c r="K51" s="96" t="s">
        <v>23</v>
      </c>
      <c r="L51" s="216">
        <v>300</v>
      </c>
      <c r="M51" s="100">
        <v>39</v>
      </c>
      <c r="N51" s="402">
        <f t="shared" si="8"/>
        <v>11700</v>
      </c>
      <c r="O51" s="201" t="s">
        <v>749</v>
      </c>
      <c r="P51" s="40"/>
      <c r="Q51" s="54"/>
      <c r="R51" s="55"/>
      <c r="S51" s="55"/>
      <c r="T51" s="55"/>
      <c r="U51" s="61">
        <v>0</v>
      </c>
    </row>
    <row r="52" spans="1:21" s="3" customFormat="1" ht="45">
      <c r="A52" s="35" t="s">
        <v>379</v>
      </c>
      <c r="B52" s="23" t="s">
        <v>9</v>
      </c>
      <c r="C52" s="23" t="s">
        <v>10</v>
      </c>
      <c r="D52" s="219" t="s">
        <v>313</v>
      </c>
      <c r="E52" s="113" t="s">
        <v>312</v>
      </c>
      <c r="F52" s="220" t="s">
        <v>314</v>
      </c>
      <c r="G52" s="112" t="s">
        <v>312</v>
      </c>
      <c r="H52" s="97" t="s">
        <v>312</v>
      </c>
      <c r="I52" s="61" t="s">
        <v>54</v>
      </c>
      <c r="J52" s="61"/>
      <c r="K52" s="96" t="s">
        <v>23</v>
      </c>
      <c r="L52" s="223">
        <v>25</v>
      </c>
      <c r="M52" s="100">
        <v>3695</v>
      </c>
      <c r="N52" s="402">
        <f t="shared" si="8"/>
        <v>92375</v>
      </c>
      <c r="O52" s="201" t="s">
        <v>744</v>
      </c>
      <c r="P52" s="40"/>
      <c r="Q52" s="54"/>
      <c r="R52" s="55"/>
      <c r="S52" s="55"/>
      <c r="T52" s="55"/>
      <c r="U52" s="61">
        <v>0</v>
      </c>
    </row>
    <row r="53" spans="1:21" s="3" customFormat="1" ht="55.15" customHeight="1">
      <c r="A53" s="49" t="s">
        <v>380</v>
      </c>
      <c r="B53" s="23" t="s">
        <v>9</v>
      </c>
      <c r="C53" s="23" t="s">
        <v>10</v>
      </c>
      <c r="D53" s="197" t="s">
        <v>211</v>
      </c>
      <c r="E53" s="4" t="s">
        <v>212</v>
      </c>
      <c r="F53" s="160" t="s">
        <v>213</v>
      </c>
      <c r="G53" s="198" t="s">
        <v>315</v>
      </c>
      <c r="H53" s="96" t="s">
        <v>526</v>
      </c>
      <c r="I53" s="61" t="s">
        <v>54</v>
      </c>
      <c r="J53" s="61"/>
      <c r="K53" s="96" t="s">
        <v>23</v>
      </c>
      <c r="L53" s="216">
        <v>680</v>
      </c>
      <c r="M53" s="144">
        <v>149</v>
      </c>
      <c r="N53" s="397">
        <f t="shared" ref="N53:N96" si="9">L53*M53</f>
        <v>101320</v>
      </c>
      <c r="O53" s="201" t="s">
        <v>744</v>
      </c>
      <c r="P53" s="49"/>
      <c r="Q53" s="61"/>
      <c r="R53" s="62"/>
      <c r="S53" s="62"/>
      <c r="T53" s="62"/>
      <c r="U53" s="61">
        <v>0</v>
      </c>
    </row>
    <row r="54" spans="1:21" s="3" customFormat="1" ht="47.45" customHeight="1">
      <c r="A54" s="35" t="s">
        <v>381</v>
      </c>
      <c r="B54" s="23" t="s">
        <v>9</v>
      </c>
      <c r="C54" s="23" t="s">
        <v>10</v>
      </c>
      <c r="D54" s="197" t="s">
        <v>211</v>
      </c>
      <c r="E54" s="96" t="s">
        <v>212</v>
      </c>
      <c r="F54" s="160" t="s">
        <v>213</v>
      </c>
      <c r="G54" s="198" t="s">
        <v>317</v>
      </c>
      <c r="H54" s="199" t="s">
        <v>316</v>
      </c>
      <c r="I54" s="61" t="s">
        <v>54</v>
      </c>
      <c r="J54" s="61"/>
      <c r="K54" s="96" t="s">
        <v>23</v>
      </c>
      <c r="L54" s="216">
        <v>200</v>
      </c>
      <c r="M54" s="144">
        <v>213</v>
      </c>
      <c r="N54" s="397">
        <f t="shared" si="9"/>
        <v>42600</v>
      </c>
      <c r="O54" s="201" t="s">
        <v>744</v>
      </c>
      <c r="P54" s="49" t="s">
        <v>93</v>
      </c>
      <c r="Q54" s="61" t="s">
        <v>12</v>
      </c>
      <c r="R54" s="62" t="s">
        <v>13</v>
      </c>
      <c r="S54" s="62" t="s">
        <v>94</v>
      </c>
      <c r="T54" s="62" t="s">
        <v>95</v>
      </c>
      <c r="U54" s="61">
        <v>0</v>
      </c>
    </row>
    <row r="55" spans="1:21" s="3" customFormat="1" ht="45">
      <c r="A55" s="49" t="s">
        <v>382</v>
      </c>
      <c r="B55" s="23" t="s">
        <v>9</v>
      </c>
      <c r="C55" s="23" t="s">
        <v>10</v>
      </c>
      <c r="D55" s="219" t="s">
        <v>318</v>
      </c>
      <c r="E55" s="113" t="s">
        <v>319</v>
      </c>
      <c r="F55" s="220" t="s">
        <v>320</v>
      </c>
      <c r="G55" s="112" t="s">
        <v>322</v>
      </c>
      <c r="H55" s="97" t="s">
        <v>321</v>
      </c>
      <c r="I55" s="61" t="s">
        <v>54</v>
      </c>
      <c r="J55" s="61"/>
      <c r="K55" s="96" t="s">
        <v>23</v>
      </c>
      <c r="L55" s="223">
        <v>100</v>
      </c>
      <c r="M55" s="100">
        <v>65</v>
      </c>
      <c r="N55" s="402">
        <f t="shared" si="9"/>
        <v>6500</v>
      </c>
      <c r="O55" s="201" t="s">
        <v>263</v>
      </c>
      <c r="P55" s="40"/>
      <c r="Q55" s="54"/>
      <c r="R55" s="55"/>
      <c r="S55" s="55"/>
      <c r="T55" s="55"/>
      <c r="U55" s="61">
        <v>0</v>
      </c>
    </row>
    <row r="56" spans="1:21" s="3" customFormat="1" ht="45">
      <c r="A56" s="35" t="s">
        <v>383</v>
      </c>
      <c r="B56" s="23" t="s">
        <v>9</v>
      </c>
      <c r="C56" s="23" t="s">
        <v>10</v>
      </c>
      <c r="D56" s="219" t="s">
        <v>318</v>
      </c>
      <c r="E56" s="113" t="s">
        <v>319</v>
      </c>
      <c r="F56" s="220" t="s">
        <v>320</v>
      </c>
      <c r="G56" s="112" t="s">
        <v>323</v>
      </c>
      <c r="H56" s="97" t="s">
        <v>324</v>
      </c>
      <c r="I56" s="61" t="s">
        <v>54</v>
      </c>
      <c r="J56" s="61"/>
      <c r="K56" s="96" t="s">
        <v>23</v>
      </c>
      <c r="L56" s="223">
        <v>340</v>
      </c>
      <c r="M56" s="100">
        <v>125</v>
      </c>
      <c r="N56" s="402">
        <f t="shared" si="9"/>
        <v>42500</v>
      </c>
      <c r="O56" s="201" t="s">
        <v>263</v>
      </c>
      <c r="P56" s="40"/>
      <c r="Q56" s="54"/>
      <c r="R56" s="55"/>
      <c r="S56" s="55"/>
      <c r="T56" s="55"/>
      <c r="U56" s="61">
        <v>0</v>
      </c>
    </row>
    <row r="57" spans="1:21" s="3" customFormat="1" ht="50.45" customHeight="1">
      <c r="A57" s="49" t="s">
        <v>616</v>
      </c>
      <c r="B57" s="23" t="s">
        <v>9</v>
      </c>
      <c r="C57" s="65" t="s">
        <v>10</v>
      </c>
      <c r="D57" s="205" t="s">
        <v>236</v>
      </c>
      <c r="E57" s="206" t="s">
        <v>251</v>
      </c>
      <c r="F57" s="207" t="s">
        <v>232</v>
      </c>
      <c r="G57" s="206" t="s">
        <v>251</v>
      </c>
      <c r="H57" s="206" t="s">
        <v>251</v>
      </c>
      <c r="I57" s="65" t="s">
        <v>54</v>
      </c>
      <c r="J57" s="65"/>
      <c r="K57" s="206" t="s">
        <v>23</v>
      </c>
      <c r="L57" s="210">
        <v>1000</v>
      </c>
      <c r="M57" s="211">
        <v>55</v>
      </c>
      <c r="N57" s="399">
        <f t="shared" si="9"/>
        <v>55000</v>
      </c>
      <c r="O57" s="201" t="s">
        <v>748</v>
      </c>
      <c r="P57" s="201" t="s">
        <v>93</v>
      </c>
      <c r="Q57" s="65" t="s">
        <v>12</v>
      </c>
      <c r="R57" s="212" t="s">
        <v>13</v>
      </c>
      <c r="S57" s="212" t="s">
        <v>94</v>
      </c>
      <c r="T57" s="212" t="s">
        <v>95</v>
      </c>
      <c r="U57" s="61">
        <v>0</v>
      </c>
    </row>
    <row r="58" spans="1:21" s="3" customFormat="1" ht="44.45" customHeight="1">
      <c r="A58" s="35" t="s">
        <v>617</v>
      </c>
      <c r="B58" s="67" t="s">
        <v>9</v>
      </c>
      <c r="C58" s="67" t="s">
        <v>10</v>
      </c>
      <c r="D58" s="224" t="s">
        <v>270</v>
      </c>
      <c r="E58" s="140" t="s">
        <v>271</v>
      </c>
      <c r="F58" s="225" t="s">
        <v>272</v>
      </c>
      <c r="G58" s="226" t="s">
        <v>326</v>
      </c>
      <c r="H58" s="226" t="s">
        <v>325</v>
      </c>
      <c r="I58" s="65" t="s">
        <v>54</v>
      </c>
      <c r="J58" s="67"/>
      <c r="K58" s="140" t="s">
        <v>23</v>
      </c>
      <c r="L58" s="227">
        <v>2000</v>
      </c>
      <c r="M58" s="228">
        <v>165</v>
      </c>
      <c r="N58" s="403">
        <f t="shared" si="9"/>
        <v>330000</v>
      </c>
      <c r="O58" s="201" t="s">
        <v>263</v>
      </c>
      <c r="P58" s="68"/>
      <c r="Q58" s="67"/>
      <c r="R58" s="69"/>
      <c r="S58" s="69"/>
      <c r="T58" s="69"/>
      <c r="U58" s="61">
        <v>0</v>
      </c>
    </row>
    <row r="59" spans="1:21" s="3" customFormat="1" ht="45">
      <c r="A59" s="49" t="s">
        <v>384</v>
      </c>
      <c r="B59" s="67" t="s">
        <v>9</v>
      </c>
      <c r="C59" s="67" t="s">
        <v>10</v>
      </c>
      <c r="D59" s="219" t="s">
        <v>327</v>
      </c>
      <c r="E59" s="113" t="s">
        <v>328</v>
      </c>
      <c r="F59" s="220" t="s">
        <v>329</v>
      </c>
      <c r="G59" s="97" t="s">
        <v>328</v>
      </c>
      <c r="H59" s="97" t="s">
        <v>328</v>
      </c>
      <c r="I59" s="65" t="s">
        <v>54</v>
      </c>
      <c r="J59" s="67"/>
      <c r="K59" s="140" t="s">
        <v>23</v>
      </c>
      <c r="L59" s="223">
        <v>680</v>
      </c>
      <c r="M59" s="100">
        <v>314</v>
      </c>
      <c r="N59" s="402">
        <f t="shared" si="9"/>
        <v>213520</v>
      </c>
      <c r="O59" s="201" t="s">
        <v>263</v>
      </c>
      <c r="P59" s="40"/>
      <c r="Q59" s="54"/>
      <c r="R59" s="55"/>
      <c r="S59" s="55"/>
      <c r="T59" s="55"/>
      <c r="U59" s="61">
        <v>0</v>
      </c>
    </row>
    <row r="60" spans="1:21" s="3" customFormat="1" ht="49.9" customHeight="1">
      <c r="A60" s="35" t="s">
        <v>385</v>
      </c>
      <c r="B60" s="65" t="s">
        <v>9</v>
      </c>
      <c r="C60" s="65" t="s">
        <v>10</v>
      </c>
      <c r="D60" s="205" t="s">
        <v>237</v>
      </c>
      <c r="E60" s="206" t="s">
        <v>252</v>
      </c>
      <c r="F60" s="207" t="s">
        <v>238</v>
      </c>
      <c r="G60" s="209" t="s">
        <v>650</v>
      </c>
      <c r="H60" s="209" t="s">
        <v>527</v>
      </c>
      <c r="I60" s="65" t="s">
        <v>54</v>
      </c>
      <c r="J60" s="65"/>
      <c r="K60" s="206" t="s">
        <v>99</v>
      </c>
      <c r="L60" s="210">
        <v>150</v>
      </c>
      <c r="M60" s="211">
        <v>2090</v>
      </c>
      <c r="N60" s="399">
        <f t="shared" si="9"/>
        <v>313500</v>
      </c>
      <c r="O60" s="201" t="s">
        <v>263</v>
      </c>
      <c r="P60" s="201" t="s">
        <v>93</v>
      </c>
      <c r="Q60" s="65" t="s">
        <v>12</v>
      </c>
      <c r="R60" s="212" t="s">
        <v>13</v>
      </c>
      <c r="S60" s="212" t="s">
        <v>94</v>
      </c>
      <c r="T60" s="212" t="s">
        <v>95</v>
      </c>
      <c r="U60" s="61">
        <v>0</v>
      </c>
    </row>
    <row r="61" spans="1:21" s="3" customFormat="1" ht="46.9" customHeight="1">
      <c r="A61" s="49" t="s">
        <v>386</v>
      </c>
      <c r="B61" s="65" t="s">
        <v>9</v>
      </c>
      <c r="C61" s="65" t="s">
        <v>10</v>
      </c>
      <c r="D61" s="219" t="s">
        <v>335</v>
      </c>
      <c r="E61" s="113" t="s">
        <v>336</v>
      </c>
      <c r="F61" s="220" t="s">
        <v>337</v>
      </c>
      <c r="G61" s="202" t="s">
        <v>267</v>
      </c>
      <c r="H61" s="198" t="s">
        <v>268</v>
      </c>
      <c r="I61" s="65" t="s">
        <v>54</v>
      </c>
      <c r="J61" s="67"/>
      <c r="K61" s="140" t="s">
        <v>23</v>
      </c>
      <c r="L61" s="223">
        <v>20</v>
      </c>
      <c r="M61" s="100">
        <v>267</v>
      </c>
      <c r="N61" s="402">
        <f t="shared" si="9"/>
        <v>5340</v>
      </c>
      <c r="O61" s="201" t="s">
        <v>745</v>
      </c>
      <c r="P61" s="40"/>
      <c r="Q61" s="54"/>
      <c r="R61" s="55"/>
      <c r="S61" s="55"/>
      <c r="T61" s="55"/>
      <c r="U61" s="61">
        <v>0</v>
      </c>
    </row>
    <row r="62" spans="1:21" s="3" customFormat="1" ht="47.45" customHeight="1">
      <c r="A62" s="35" t="s">
        <v>387</v>
      </c>
      <c r="B62" s="65" t="s">
        <v>9</v>
      </c>
      <c r="C62" s="65" t="s">
        <v>10</v>
      </c>
      <c r="D62" s="205" t="s">
        <v>246</v>
      </c>
      <c r="E62" s="206" t="s">
        <v>227</v>
      </c>
      <c r="F62" s="207" t="s">
        <v>247</v>
      </c>
      <c r="G62" s="208" t="s">
        <v>133</v>
      </c>
      <c r="H62" s="209" t="s">
        <v>227</v>
      </c>
      <c r="I62" s="65" t="s">
        <v>54</v>
      </c>
      <c r="J62" s="65"/>
      <c r="K62" s="206" t="s">
        <v>23</v>
      </c>
      <c r="L62" s="210">
        <v>80</v>
      </c>
      <c r="M62" s="211">
        <v>100</v>
      </c>
      <c r="N62" s="399">
        <f t="shared" si="9"/>
        <v>8000</v>
      </c>
      <c r="O62" s="201" t="s">
        <v>744</v>
      </c>
      <c r="P62" s="201" t="s">
        <v>93</v>
      </c>
      <c r="Q62" s="65" t="s">
        <v>12</v>
      </c>
      <c r="R62" s="212" t="s">
        <v>13</v>
      </c>
      <c r="S62" s="212" t="s">
        <v>94</v>
      </c>
      <c r="T62" s="212" t="s">
        <v>95</v>
      </c>
      <c r="U62" s="61">
        <v>0</v>
      </c>
    </row>
    <row r="63" spans="1:21" s="3" customFormat="1" ht="45">
      <c r="A63" s="49" t="s">
        <v>388</v>
      </c>
      <c r="B63" s="65" t="s">
        <v>9</v>
      </c>
      <c r="C63" s="65" t="s">
        <v>10</v>
      </c>
      <c r="D63" s="219" t="s">
        <v>338</v>
      </c>
      <c r="E63" s="113" t="s">
        <v>250</v>
      </c>
      <c r="F63" s="220" t="s">
        <v>339</v>
      </c>
      <c r="G63" s="97" t="s">
        <v>341</v>
      </c>
      <c r="H63" s="97" t="s">
        <v>340</v>
      </c>
      <c r="I63" s="65" t="s">
        <v>54</v>
      </c>
      <c r="J63" s="65"/>
      <c r="K63" s="206" t="s">
        <v>23</v>
      </c>
      <c r="L63" s="223">
        <v>10</v>
      </c>
      <c r="M63" s="100">
        <v>2336</v>
      </c>
      <c r="N63" s="402">
        <f t="shared" si="9"/>
        <v>23360</v>
      </c>
      <c r="O63" s="201" t="s">
        <v>263</v>
      </c>
      <c r="P63" s="40"/>
      <c r="Q63" s="54"/>
      <c r="R63" s="55"/>
      <c r="S63" s="55"/>
      <c r="T63" s="55"/>
      <c r="U63" s="61">
        <v>0</v>
      </c>
    </row>
    <row r="64" spans="1:21" s="3" customFormat="1" ht="49.9" customHeight="1">
      <c r="A64" s="35" t="s">
        <v>389</v>
      </c>
      <c r="B64" s="65" t="s">
        <v>9</v>
      </c>
      <c r="C64" s="65" t="s">
        <v>10</v>
      </c>
      <c r="D64" s="219" t="s">
        <v>342</v>
      </c>
      <c r="E64" s="113" t="s">
        <v>343</v>
      </c>
      <c r="F64" s="220" t="s">
        <v>344</v>
      </c>
      <c r="G64" s="112" t="s">
        <v>557</v>
      </c>
      <c r="H64" s="97" t="s">
        <v>528</v>
      </c>
      <c r="I64" s="65" t="s">
        <v>54</v>
      </c>
      <c r="J64" s="65"/>
      <c r="K64" s="206" t="s">
        <v>23</v>
      </c>
      <c r="L64" s="223">
        <v>10</v>
      </c>
      <c r="M64" s="100">
        <v>20000</v>
      </c>
      <c r="N64" s="402">
        <f t="shared" si="9"/>
        <v>200000</v>
      </c>
      <c r="O64" s="201" t="s">
        <v>746</v>
      </c>
      <c r="P64" s="40"/>
      <c r="Q64" s="54"/>
      <c r="R64" s="55"/>
      <c r="S64" s="55"/>
      <c r="T64" s="55"/>
      <c r="U64" s="61">
        <v>0</v>
      </c>
    </row>
    <row r="65" spans="1:22" s="3" customFormat="1" ht="50.45" customHeight="1">
      <c r="A65" s="49" t="s">
        <v>390</v>
      </c>
      <c r="B65" s="65" t="s">
        <v>9</v>
      </c>
      <c r="C65" s="65" t="s">
        <v>10</v>
      </c>
      <c r="D65" s="219" t="s">
        <v>345</v>
      </c>
      <c r="E65" s="2" t="s">
        <v>346</v>
      </c>
      <c r="F65" s="220" t="s">
        <v>332</v>
      </c>
      <c r="G65" s="112" t="s">
        <v>346</v>
      </c>
      <c r="H65" s="97" t="s">
        <v>346</v>
      </c>
      <c r="I65" s="65" t="s">
        <v>54</v>
      </c>
      <c r="J65" s="65"/>
      <c r="K65" s="206" t="s">
        <v>23</v>
      </c>
      <c r="L65" s="223">
        <v>30</v>
      </c>
      <c r="M65" s="100">
        <v>1500</v>
      </c>
      <c r="N65" s="402">
        <f t="shared" si="9"/>
        <v>45000</v>
      </c>
      <c r="O65" s="201" t="s">
        <v>254</v>
      </c>
      <c r="P65" s="40"/>
      <c r="Q65" s="54"/>
      <c r="R65" s="55"/>
      <c r="S65" s="55"/>
      <c r="T65" s="55"/>
      <c r="U65" s="61">
        <v>0</v>
      </c>
    </row>
    <row r="66" spans="1:22" s="3" customFormat="1" ht="42.6" customHeight="1">
      <c r="A66" s="78" t="s">
        <v>391</v>
      </c>
      <c r="B66" s="65" t="s">
        <v>9</v>
      </c>
      <c r="C66" s="65" t="s">
        <v>10</v>
      </c>
      <c r="D66" s="229" t="s">
        <v>558</v>
      </c>
      <c r="E66" s="101" t="s">
        <v>560</v>
      </c>
      <c r="F66" s="101" t="s">
        <v>560</v>
      </c>
      <c r="G66" s="109" t="s">
        <v>651</v>
      </c>
      <c r="H66" s="111" t="s">
        <v>529</v>
      </c>
      <c r="I66" s="65" t="s">
        <v>54</v>
      </c>
      <c r="J66" s="79"/>
      <c r="K66" s="128" t="s">
        <v>99</v>
      </c>
      <c r="L66" s="230">
        <v>36</v>
      </c>
      <c r="M66" s="130">
        <v>930</v>
      </c>
      <c r="N66" s="404">
        <f t="shared" si="9"/>
        <v>33480</v>
      </c>
      <c r="O66" s="201" t="s">
        <v>744</v>
      </c>
      <c r="P66" s="78"/>
      <c r="Q66" s="79"/>
      <c r="R66" s="80"/>
      <c r="S66" s="80"/>
      <c r="T66" s="80"/>
      <c r="U66" s="231">
        <v>0</v>
      </c>
    </row>
    <row r="67" spans="1:22" s="3" customFormat="1" ht="42" customHeight="1">
      <c r="A67" s="78" t="s">
        <v>392</v>
      </c>
      <c r="B67" s="65" t="s">
        <v>9</v>
      </c>
      <c r="C67" s="65" t="s">
        <v>10</v>
      </c>
      <c r="D67" s="229" t="s">
        <v>558</v>
      </c>
      <c r="E67" s="101" t="s">
        <v>560</v>
      </c>
      <c r="F67" s="101" t="s">
        <v>560</v>
      </c>
      <c r="G67" s="109" t="s">
        <v>652</v>
      </c>
      <c r="H67" s="111" t="s">
        <v>530</v>
      </c>
      <c r="I67" s="65" t="s">
        <v>54</v>
      </c>
      <c r="J67" s="79"/>
      <c r="K67" s="128" t="s">
        <v>99</v>
      </c>
      <c r="L67" s="230">
        <v>36</v>
      </c>
      <c r="M67" s="130">
        <v>480</v>
      </c>
      <c r="N67" s="404">
        <f t="shared" si="9"/>
        <v>17280</v>
      </c>
      <c r="O67" s="201" t="s">
        <v>744</v>
      </c>
      <c r="P67" s="78"/>
      <c r="Q67" s="79"/>
      <c r="R67" s="80"/>
      <c r="S67" s="80"/>
      <c r="T67" s="80"/>
      <c r="U67" s="231">
        <v>0</v>
      </c>
    </row>
    <row r="68" spans="1:22" s="3" customFormat="1" ht="45.6" customHeight="1">
      <c r="A68" s="78" t="s">
        <v>393</v>
      </c>
      <c r="B68" s="65" t="s">
        <v>9</v>
      </c>
      <c r="C68" s="65" t="s">
        <v>10</v>
      </c>
      <c r="D68" s="229" t="s">
        <v>558</v>
      </c>
      <c r="E68" s="101" t="s">
        <v>560</v>
      </c>
      <c r="F68" s="101" t="s">
        <v>560</v>
      </c>
      <c r="G68" s="109" t="s">
        <v>653</v>
      </c>
      <c r="H68" s="111" t="s">
        <v>531</v>
      </c>
      <c r="I68" s="65" t="s">
        <v>54</v>
      </c>
      <c r="J68" s="79"/>
      <c r="K68" s="128" t="s">
        <v>99</v>
      </c>
      <c r="L68" s="230">
        <v>36</v>
      </c>
      <c r="M68" s="130">
        <v>310</v>
      </c>
      <c r="N68" s="404">
        <f t="shared" si="9"/>
        <v>11160</v>
      </c>
      <c r="O68" s="201" t="s">
        <v>744</v>
      </c>
      <c r="P68" s="78"/>
      <c r="Q68" s="79"/>
      <c r="R68" s="80"/>
      <c r="S68" s="80"/>
      <c r="T68" s="80"/>
      <c r="U68" s="231">
        <v>0</v>
      </c>
    </row>
    <row r="69" spans="1:22" s="3" customFormat="1" ht="43.9" customHeight="1">
      <c r="A69" s="78" t="s">
        <v>394</v>
      </c>
      <c r="B69" s="65" t="s">
        <v>9</v>
      </c>
      <c r="C69" s="65" t="s">
        <v>10</v>
      </c>
      <c r="D69" s="229" t="s">
        <v>558</v>
      </c>
      <c r="E69" s="101" t="s">
        <v>560</v>
      </c>
      <c r="F69" s="101" t="s">
        <v>560</v>
      </c>
      <c r="G69" s="109" t="s">
        <v>654</v>
      </c>
      <c r="H69" s="111" t="s">
        <v>532</v>
      </c>
      <c r="I69" s="65" t="s">
        <v>54</v>
      </c>
      <c r="J69" s="79"/>
      <c r="K69" s="128" t="s">
        <v>99</v>
      </c>
      <c r="L69" s="230">
        <v>36</v>
      </c>
      <c r="M69" s="130">
        <v>230</v>
      </c>
      <c r="N69" s="404">
        <f t="shared" si="9"/>
        <v>8280</v>
      </c>
      <c r="O69" s="201" t="s">
        <v>744</v>
      </c>
      <c r="P69" s="78"/>
      <c r="Q69" s="79"/>
      <c r="R69" s="80"/>
      <c r="S69" s="80"/>
      <c r="T69" s="80"/>
      <c r="U69" s="231">
        <v>0</v>
      </c>
    </row>
    <row r="70" spans="1:22" s="3" customFormat="1" ht="48" customHeight="1">
      <c r="A70" s="78" t="s">
        <v>395</v>
      </c>
      <c r="B70" s="65" t="s">
        <v>9</v>
      </c>
      <c r="C70" s="65" t="s">
        <v>10</v>
      </c>
      <c r="D70" s="229" t="s">
        <v>558</v>
      </c>
      <c r="E70" s="101" t="s">
        <v>560</v>
      </c>
      <c r="F70" s="101" t="s">
        <v>560</v>
      </c>
      <c r="G70" s="109" t="s">
        <v>655</v>
      </c>
      <c r="H70" s="111" t="s">
        <v>533</v>
      </c>
      <c r="I70" s="65" t="s">
        <v>54</v>
      </c>
      <c r="J70" s="79"/>
      <c r="K70" s="128" t="s">
        <v>99</v>
      </c>
      <c r="L70" s="230">
        <v>36</v>
      </c>
      <c r="M70" s="130">
        <v>130</v>
      </c>
      <c r="N70" s="404">
        <f t="shared" si="9"/>
        <v>4680</v>
      </c>
      <c r="O70" s="201" t="s">
        <v>744</v>
      </c>
      <c r="P70" s="78"/>
      <c r="Q70" s="79"/>
      <c r="R70" s="80"/>
      <c r="S70" s="80"/>
      <c r="T70" s="80"/>
      <c r="U70" s="231">
        <v>0</v>
      </c>
    </row>
    <row r="71" spans="1:22" s="3" customFormat="1" ht="48.6" customHeight="1">
      <c r="A71" s="78" t="s">
        <v>396</v>
      </c>
      <c r="B71" s="65" t="s">
        <v>9</v>
      </c>
      <c r="C71" s="65" t="s">
        <v>10</v>
      </c>
      <c r="D71" s="232" t="s">
        <v>559</v>
      </c>
      <c r="E71" s="101" t="s">
        <v>515</v>
      </c>
      <c r="F71" s="101" t="s">
        <v>656</v>
      </c>
      <c r="G71" s="109" t="s">
        <v>657</v>
      </c>
      <c r="H71" s="111" t="s">
        <v>534</v>
      </c>
      <c r="I71" s="65" t="s">
        <v>54</v>
      </c>
      <c r="J71" s="79"/>
      <c r="K71" s="128" t="s">
        <v>23</v>
      </c>
      <c r="L71" s="230">
        <v>6</v>
      </c>
      <c r="M71" s="130">
        <v>3050</v>
      </c>
      <c r="N71" s="404">
        <f t="shared" si="9"/>
        <v>18300</v>
      </c>
      <c r="O71" s="201" t="s">
        <v>740</v>
      </c>
      <c r="P71" s="78"/>
      <c r="Q71" s="79"/>
      <c r="R71" s="80"/>
      <c r="S71" s="80"/>
      <c r="T71" s="80"/>
      <c r="U71" s="231">
        <v>0</v>
      </c>
    </row>
    <row r="72" spans="1:22" s="3" customFormat="1" ht="49.15" customHeight="1">
      <c r="A72" s="25" t="s">
        <v>397</v>
      </c>
      <c r="B72" s="65" t="s">
        <v>9</v>
      </c>
      <c r="C72" s="26" t="s">
        <v>10</v>
      </c>
      <c r="D72" s="233" t="s">
        <v>561</v>
      </c>
      <c r="E72" s="234" t="s">
        <v>462</v>
      </c>
      <c r="F72" s="32" t="s">
        <v>562</v>
      </c>
      <c r="G72" s="32" t="s">
        <v>762</v>
      </c>
      <c r="H72" s="32" t="s">
        <v>562</v>
      </c>
      <c r="I72" s="26" t="s">
        <v>54</v>
      </c>
      <c r="J72" s="26"/>
      <c r="K72" s="27" t="s">
        <v>99</v>
      </c>
      <c r="L72" s="235">
        <v>4</v>
      </c>
      <c r="M72" s="236">
        <v>1090</v>
      </c>
      <c r="N72" s="405">
        <f t="shared" si="9"/>
        <v>4360</v>
      </c>
      <c r="O72" s="201" t="s">
        <v>744</v>
      </c>
      <c r="P72" s="237"/>
      <c r="Q72" s="238"/>
      <c r="R72" s="239"/>
      <c r="S72" s="239"/>
      <c r="T72" s="239"/>
      <c r="U72" s="231">
        <v>0</v>
      </c>
    </row>
    <row r="73" spans="1:22" s="3" customFormat="1" ht="50.25" customHeight="1">
      <c r="A73" s="94">
        <v>61</v>
      </c>
      <c r="B73" s="65" t="s">
        <v>9</v>
      </c>
      <c r="C73" s="26" t="s">
        <v>10</v>
      </c>
      <c r="D73" s="229" t="s">
        <v>563</v>
      </c>
      <c r="E73" s="234" t="s">
        <v>566</v>
      </c>
      <c r="F73" s="32" t="s">
        <v>463</v>
      </c>
      <c r="G73" s="24" t="s">
        <v>535</v>
      </c>
      <c r="H73" s="24" t="s">
        <v>535</v>
      </c>
      <c r="I73" s="26" t="s">
        <v>54</v>
      </c>
      <c r="J73" s="240"/>
      <c r="K73" s="27" t="s">
        <v>23</v>
      </c>
      <c r="L73" s="234">
        <v>12</v>
      </c>
      <c r="M73" s="241">
        <v>200</v>
      </c>
      <c r="N73" s="241">
        <f t="shared" si="9"/>
        <v>2400</v>
      </c>
      <c r="O73" s="201" t="s">
        <v>744</v>
      </c>
      <c r="P73" s="41"/>
      <c r="Q73" s="242"/>
      <c r="R73" s="243"/>
      <c r="S73" s="243"/>
      <c r="T73" s="243"/>
      <c r="U73" s="231">
        <v>0</v>
      </c>
      <c r="V73" s="53"/>
    </row>
    <row r="74" spans="1:22" s="3" customFormat="1" ht="50.25" customHeight="1">
      <c r="A74" s="94">
        <v>62</v>
      </c>
      <c r="B74" s="65" t="s">
        <v>9</v>
      </c>
      <c r="C74" s="26" t="s">
        <v>10</v>
      </c>
      <c r="D74" s="4" t="s">
        <v>564</v>
      </c>
      <c r="E74" s="101" t="s">
        <v>567</v>
      </c>
      <c r="F74" s="126" t="s">
        <v>565</v>
      </c>
      <c r="G74" s="111" t="s">
        <v>658</v>
      </c>
      <c r="H74" s="111" t="s">
        <v>536</v>
      </c>
      <c r="I74" s="26" t="s">
        <v>54</v>
      </c>
      <c r="J74" s="244"/>
      <c r="K74" s="128" t="s">
        <v>23</v>
      </c>
      <c r="L74" s="101">
        <v>100</v>
      </c>
      <c r="M74" s="245">
        <v>16</v>
      </c>
      <c r="N74" s="245">
        <f t="shared" si="9"/>
        <v>1600</v>
      </c>
      <c r="O74" s="201" t="s">
        <v>263</v>
      </c>
      <c r="P74" s="246"/>
      <c r="Q74" s="231"/>
      <c r="R74" s="247"/>
      <c r="S74" s="247"/>
      <c r="T74" s="247"/>
      <c r="U74" s="231">
        <v>0</v>
      </c>
      <c r="V74" s="53"/>
    </row>
    <row r="75" spans="1:22" s="3" customFormat="1" ht="50.25" customHeight="1">
      <c r="A75" s="94">
        <v>63</v>
      </c>
      <c r="B75" s="65" t="s">
        <v>9</v>
      </c>
      <c r="C75" s="26" t="s">
        <v>10</v>
      </c>
      <c r="D75" s="229" t="s">
        <v>568</v>
      </c>
      <c r="E75" s="101" t="s">
        <v>336</v>
      </c>
      <c r="F75" s="126" t="s">
        <v>337</v>
      </c>
      <c r="G75" s="111" t="s">
        <v>659</v>
      </c>
      <c r="H75" s="111" t="s">
        <v>537</v>
      </c>
      <c r="I75" s="26" t="s">
        <v>54</v>
      </c>
      <c r="J75" s="244"/>
      <c r="K75" s="128" t="s">
        <v>99</v>
      </c>
      <c r="L75" s="101">
        <v>12</v>
      </c>
      <c r="M75" s="245">
        <v>455</v>
      </c>
      <c r="N75" s="245">
        <f t="shared" si="9"/>
        <v>5460</v>
      </c>
      <c r="O75" s="201" t="s">
        <v>749</v>
      </c>
      <c r="P75" s="246"/>
      <c r="Q75" s="231"/>
      <c r="R75" s="247"/>
      <c r="S75" s="247"/>
      <c r="T75" s="247"/>
      <c r="U75" s="231">
        <v>0</v>
      </c>
      <c r="V75" s="53"/>
    </row>
    <row r="76" spans="1:22" s="3" customFormat="1" ht="50.25" customHeight="1">
      <c r="A76" s="94">
        <v>64</v>
      </c>
      <c r="B76" s="65" t="s">
        <v>9</v>
      </c>
      <c r="C76" s="26" t="s">
        <v>10</v>
      </c>
      <c r="D76" s="229" t="s">
        <v>569</v>
      </c>
      <c r="E76" s="101" t="s">
        <v>212</v>
      </c>
      <c r="F76" s="126" t="s">
        <v>570</v>
      </c>
      <c r="G76" s="111" t="s">
        <v>660</v>
      </c>
      <c r="H76" s="111" t="s">
        <v>538</v>
      </c>
      <c r="I76" s="26" t="s">
        <v>54</v>
      </c>
      <c r="J76" s="244"/>
      <c r="K76" s="128" t="s">
        <v>99</v>
      </c>
      <c r="L76" s="101">
        <v>12</v>
      </c>
      <c r="M76" s="245">
        <v>440</v>
      </c>
      <c r="N76" s="245">
        <f t="shared" si="9"/>
        <v>5280</v>
      </c>
      <c r="O76" s="201" t="s">
        <v>749</v>
      </c>
      <c r="P76" s="246"/>
      <c r="Q76" s="231"/>
      <c r="R76" s="247"/>
      <c r="S76" s="247"/>
      <c r="T76" s="247"/>
      <c r="U76" s="231">
        <v>0</v>
      </c>
      <c r="V76" s="53"/>
    </row>
    <row r="77" spans="1:22" s="3" customFormat="1" ht="50.25" customHeight="1">
      <c r="A77" s="94">
        <v>65</v>
      </c>
      <c r="B77" s="65" t="s">
        <v>9</v>
      </c>
      <c r="C77" s="26" t="s">
        <v>10</v>
      </c>
      <c r="D77" s="229" t="s">
        <v>571</v>
      </c>
      <c r="E77" s="101" t="s">
        <v>572</v>
      </c>
      <c r="F77" s="126" t="s">
        <v>575</v>
      </c>
      <c r="G77" s="111" t="s">
        <v>661</v>
      </c>
      <c r="H77" s="111" t="s">
        <v>539</v>
      </c>
      <c r="I77" s="26" t="s">
        <v>54</v>
      </c>
      <c r="J77" s="244"/>
      <c r="K77" s="128" t="s">
        <v>23</v>
      </c>
      <c r="L77" s="101">
        <v>12</v>
      </c>
      <c r="M77" s="245">
        <v>90</v>
      </c>
      <c r="N77" s="245">
        <f t="shared" si="9"/>
        <v>1080</v>
      </c>
      <c r="O77" s="201" t="s">
        <v>744</v>
      </c>
      <c r="P77" s="246"/>
      <c r="Q77" s="231"/>
      <c r="R77" s="247"/>
      <c r="S77" s="247"/>
      <c r="T77" s="247"/>
      <c r="U77" s="231">
        <v>0</v>
      </c>
      <c r="V77" s="53"/>
    </row>
    <row r="78" spans="1:22" s="3" customFormat="1" ht="50.25" customHeight="1">
      <c r="A78" s="94">
        <v>66</v>
      </c>
      <c r="B78" s="65" t="s">
        <v>9</v>
      </c>
      <c r="C78" s="26" t="s">
        <v>10</v>
      </c>
      <c r="D78" s="229" t="s">
        <v>576</v>
      </c>
      <c r="E78" s="101" t="s">
        <v>573</v>
      </c>
      <c r="F78" s="126" t="s">
        <v>337</v>
      </c>
      <c r="G78" s="111" t="s">
        <v>662</v>
      </c>
      <c r="H78" s="111" t="s">
        <v>540</v>
      </c>
      <c r="I78" s="26" t="s">
        <v>54</v>
      </c>
      <c r="J78" s="244"/>
      <c r="K78" s="128" t="s">
        <v>23</v>
      </c>
      <c r="L78" s="101">
        <v>12</v>
      </c>
      <c r="M78" s="245">
        <v>462</v>
      </c>
      <c r="N78" s="245">
        <f t="shared" si="9"/>
        <v>5544</v>
      </c>
      <c r="O78" s="201" t="s">
        <v>744</v>
      </c>
      <c r="P78" s="246"/>
      <c r="Q78" s="231"/>
      <c r="R78" s="247"/>
      <c r="S78" s="247"/>
      <c r="T78" s="247"/>
      <c r="U78" s="231">
        <v>0</v>
      </c>
      <c r="V78" s="53"/>
    </row>
    <row r="79" spans="1:22" s="3" customFormat="1" ht="50.25" customHeight="1">
      <c r="A79" s="94">
        <v>67</v>
      </c>
      <c r="B79" s="65" t="s">
        <v>9</v>
      </c>
      <c r="C79" s="26" t="s">
        <v>10</v>
      </c>
      <c r="D79" s="229" t="s">
        <v>577</v>
      </c>
      <c r="E79" s="101" t="s">
        <v>574</v>
      </c>
      <c r="F79" s="126" t="s">
        <v>578</v>
      </c>
      <c r="G79" s="111" t="s">
        <v>663</v>
      </c>
      <c r="H79" s="111" t="s">
        <v>541</v>
      </c>
      <c r="I79" s="26" t="s">
        <v>54</v>
      </c>
      <c r="J79" s="244"/>
      <c r="K79" s="128" t="s">
        <v>23</v>
      </c>
      <c r="L79" s="101">
        <v>24</v>
      </c>
      <c r="M79" s="245">
        <v>1110</v>
      </c>
      <c r="N79" s="245">
        <f t="shared" si="9"/>
        <v>26640</v>
      </c>
      <c r="O79" s="201" t="s">
        <v>744</v>
      </c>
      <c r="P79" s="246"/>
      <c r="Q79" s="231"/>
      <c r="R79" s="247"/>
      <c r="S79" s="247"/>
      <c r="T79" s="247"/>
      <c r="U79" s="231">
        <v>0</v>
      </c>
      <c r="V79" s="53"/>
    </row>
    <row r="80" spans="1:22" s="3" customFormat="1" ht="50.25" customHeight="1">
      <c r="A80" s="94">
        <v>68</v>
      </c>
      <c r="B80" s="67" t="s">
        <v>9</v>
      </c>
      <c r="C80" s="26" t="s">
        <v>10</v>
      </c>
      <c r="D80" s="229" t="s">
        <v>559</v>
      </c>
      <c r="E80" s="101" t="s">
        <v>515</v>
      </c>
      <c r="F80" s="126" t="s">
        <v>656</v>
      </c>
      <c r="G80" s="111" t="s">
        <v>664</v>
      </c>
      <c r="H80" s="111" t="s">
        <v>542</v>
      </c>
      <c r="I80" s="26" t="s">
        <v>54</v>
      </c>
      <c r="J80" s="244"/>
      <c r="K80" s="128" t="s">
        <v>23</v>
      </c>
      <c r="L80" s="101">
        <v>6</v>
      </c>
      <c r="M80" s="245">
        <v>3300</v>
      </c>
      <c r="N80" s="245">
        <f t="shared" si="9"/>
        <v>19800</v>
      </c>
      <c r="O80" s="201" t="s">
        <v>749</v>
      </c>
      <c r="P80" s="246"/>
      <c r="Q80" s="231"/>
      <c r="R80" s="247"/>
      <c r="S80" s="247"/>
      <c r="T80" s="247"/>
      <c r="U80" s="231">
        <v>0</v>
      </c>
      <c r="V80" s="53"/>
    </row>
    <row r="81" spans="1:22" s="3" customFormat="1" ht="50.25" customHeight="1">
      <c r="A81" s="94">
        <v>69</v>
      </c>
      <c r="B81" s="67" t="s">
        <v>9</v>
      </c>
      <c r="C81" s="26" t="s">
        <v>10</v>
      </c>
      <c r="D81" s="229" t="s">
        <v>579</v>
      </c>
      <c r="E81" s="101" t="s">
        <v>250</v>
      </c>
      <c r="F81" s="126" t="s">
        <v>582</v>
      </c>
      <c r="G81" s="111" t="s">
        <v>665</v>
      </c>
      <c r="H81" s="111" t="s">
        <v>543</v>
      </c>
      <c r="I81" s="26" t="s">
        <v>54</v>
      </c>
      <c r="J81" s="244"/>
      <c r="K81" s="128" t="s">
        <v>23</v>
      </c>
      <c r="L81" s="101">
        <v>12</v>
      </c>
      <c r="M81" s="245">
        <v>585</v>
      </c>
      <c r="N81" s="245">
        <f t="shared" si="9"/>
        <v>7020</v>
      </c>
      <c r="O81" s="201" t="s">
        <v>263</v>
      </c>
      <c r="P81" s="246"/>
      <c r="Q81" s="231"/>
      <c r="R81" s="247"/>
      <c r="S81" s="247"/>
      <c r="T81" s="247"/>
      <c r="U81" s="231">
        <v>0</v>
      </c>
      <c r="V81" s="53"/>
    </row>
    <row r="82" spans="1:22" s="3" customFormat="1" ht="50.25" customHeight="1">
      <c r="A82" s="94">
        <v>70</v>
      </c>
      <c r="B82" s="67"/>
      <c r="C82" s="26"/>
      <c r="D82" s="229"/>
      <c r="E82" s="101" t="s">
        <v>584</v>
      </c>
      <c r="F82" s="126" t="s">
        <v>789</v>
      </c>
      <c r="G82" s="111"/>
      <c r="H82" s="111"/>
      <c r="I82" s="26"/>
      <c r="J82" s="244"/>
      <c r="K82" s="128"/>
      <c r="L82" s="101"/>
      <c r="M82" s="245"/>
      <c r="N82" s="245"/>
      <c r="O82" s="201"/>
      <c r="P82" s="246"/>
      <c r="Q82" s="231"/>
      <c r="R82" s="247"/>
      <c r="S82" s="247"/>
      <c r="T82" s="247"/>
      <c r="U82" s="231"/>
      <c r="V82" s="53"/>
    </row>
    <row r="83" spans="1:22" s="3" customFormat="1" ht="50.25" customHeight="1">
      <c r="A83" s="94">
        <v>71</v>
      </c>
      <c r="B83" s="67" t="s">
        <v>9</v>
      </c>
      <c r="C83" s="26" t="s">
        <v>10</v>
      </c>
      <c r="D83" s="229" t="s">
        <v>675</v>
      </c>
      <c r="E83" s="101" t="s">
        <v>580</v>
      </c>
      <c r="F83" s="126" t="s">
        <v>672</v>
      </c>
      <c r="G83" s="111" t="s">
        <v>666</v>
      </c>
      <c r="H83" s="111" t="s">
        <v>544</v>
      </c>
      <c r="I83" s="26" t="s">
        <v>54</v>
      </c>
      <c r="J83" s="244"/>
      <c r="K83" s="128" t="s">
        <v>23</v>
      </c>
      <c r="L83" s="101">
        <v>200</v>
      </c>
      <c r="M83" s="245">
        <v>66</v>
      </c>
      <c r="N83" s="245">
        <f t="shared" si="9"/>
        <v>13200</v>
      </c>
      <c r="O83" s="201" t="s">
        <v>749</v>
      </c>
      <c r="P83" s="246"/>
      <c r="Q83" s="231"/>
      <c r="R83" s="247"/>
      <c r="S83" s="247"/>
      <c r="T83" s="247"/>
      <c r="U83" s="231">
        <v>0</v>
      </c>
      <c r="V83" s="53"/>
    </row>
    <row r="84" spans="1:22" s="3" customFormat="1" ht="50.25" customHeight="1">
      <c r="A84" s="94">
        <v>72</v>
      </c>
      <c r="B84" s="67" t="s">
        <v>9</v>
      </c>
      <c r="C84" s="26" t="s">
        <v>10</v>
      </c>
      <c r="D84" s="229" t="s">
        <v>670</v>
      </c>
      <c r="E84" s="101" t="s">
        <v>580</v>
      </c>
      <c r="F84" s="126" t="s">
        <v>671</v>
      </c>
      <c r="G84" s="111" t="s">
        <v>667</v>
      </c>
      <c r="H84" s="111" t="s">
        <v>545</v>
      </c>
      <c r="I84" s="26" t="s">
        <v>54</v>
      </c>
      <c r="J84" s="244"/>
      <c r="K84" s="128" t="s">
        <v>23</v>
      </c>
      <c r="L84" s="101">
        <v>200</v>
      </c>
      <c r="M84" s="245">
        <v>48</v>
      </c>
      <c r="N84" s="245">
        <f t="shared" si="9"/>
        <v>9600</v>
      </c>
      <c r="O84" s="201" t="s">
        <v>749</v>
      </c>
      <c r="P84" s="246"/>
      <c r="Q84" s="231"/>
      <c r="R84" s="247"/>
      <c r="S84" s="247"/>
      <c r="T84" s="247"/>
      <c r="U84" s="231">
        <v>0</v>
      </c>
      <c r="V84" s="53"/>
    </row>
    <row r="85" spans="1:22" s="3" customFormat="1" ht="50.25" customHeight="1">
      <c r="A85" s="94">
        <v>73</v>
      </c>
      <c r="B85" s="67" t="s">
        <v>9</v>
      </c>
      <c r="C85" s="26" t="s">
        <v>10</v>
      </c>
      <c r="D85" s="229" t="s">
        <v>676</v>
      </c>
      <c r="E85" s="101" t="s">
        <v>580</v>
      </c>
      <c r="F85" s="126" t="s">
        <v>673</v>
      </c>
      <c r="G85" s="111" t="s">
        <v>668</v>
      </c>
      <c r="H85" s="111" t="s">
        <v>546</v>
      </c>
      <c r="I85" s="26" t="s">
        <v>54</v>
      </c>
      <c r="J85" s="244"/>
      <c r="K85" s="128" t="s">
        <v>23</v>
      </c>
      <c r="L85" s="101">
        <v>200</v>
      </c>
      <c r="M85" s="245">
        <v>88</v>
      </c>
      <c r="N85" s="245">
        <f t="shared" si="9"/>
        <v>17600</v>
      </c>
      <c r="O85" s="201" t="s">
        <v>749</v>
      </c>
      <c r="P85" s="246"/>
      <c r="Q85" s="231"/>
      <c r="R85" s="247"/>
      <c r="S85" s="247"/>
      <c r="T85" s="247"/>
      <c r="U85" s="231">
        <v>0</v>
      </c>
      <c r="V85" s="53"/>
    </row>
    <row r="86" spans="1:22" s="3" customFormat="1" ht="50.25" customHeight="1">
      <c r="A86" s="94">
        <v>74</v>
      </c>
      <c r="B86" s="67" t="s">
        <v>9</v>
      </c>
      <c r="C86" s="26" t="s">
        <v>10</v>
      </c>
      <c r="D86" s="229" t="s">
        <v>677</v>
      </c>
      <c r="E86" s="101" t="s">
        <v>580</v>
      </c>
      <c r="F86" s="126" t="s">
        <v>674</v>
      </c>
      <c r="G86" s="111" t="s">
        <v>669</v>
      </c>
      <c r="H86" s="111" t="s">
        <v>547</v>
      </c>
      <c r="I86" s="26" t="s">
        <v>54</v>
      </c>
      <c r="J86" s="244"/>
      <c r="K86" s="128" t="s">
        <v>23</v>
      </c>
      <c r="L86" s="101">
        <v>50</v>
      </c>
      <c r="M86" s="245">
        <v>132</v>
      </c>
      <c r="N86" s="245">
        <f t="shared" si="9"/>
        <v>6600</v>
      </c>
      <c r="O86" s="201" t="s">
        <v>749</v>
      </c>
      <c r="P86" s="246"/>
      <c r="Q86" s="231"/>
      <c r="R86" s="247"/>
      <c r="S86" s="247"/>
      <c r="T86" s="247"/>
      <c r="U86" s="231">
        <v>0</v>
      </c>
      <c r="V86" s="53"/>
    </row>
    <row r="87" spans="1:22" s="3" customFormat="1" ht="50.25" customHeight="1">
      <c r="A87" s="94">
        <v>75</v>
      </c>
      <c r="B87" s="67" t="s">
        <v>9</v>
      </c>
      <c r="C87" s="26" t="s">
        <v>10</v>
      </c>
      <c r="D87" s="229" t="s">
        <v>318</v>
      </c>
      <c r="E87" s="101" t="s">
        <v>581</v>
      </c>
      <c r="F87" s="126" t="s">
        <v>320</v>
      </c>
      <c r="G87" s="111" t="s">
        <v>678</v>
      </c>
      <c r="H87" s="111" t="s">
        <v>548</v>
      </c>
      <c r="I87" s="26" t="s">
        <v>54</v>
      </c>
      <c r="J87" s="244"/>
      <c r="K87" s="128" t="s">
        <v>99</v>
      </c>
      <c r="L87" s="101">
        <v>10</v>
      </c>
      <c r="M87" s="245">
        <v>490</v>
      </c>
      <c r="N87" s="245">
        <f t="shared" si="9"/>
        <v>4900</v>
      </c>
      <c r="O87" s="201" t="s">
        <v>263</v>
      </c>
      <c r="P87" s="246"/>
      <c r="Q87" s="231"/>
      <c r="R87" s="247"/>
      <c r="S87" s="247"/>
      <c r="T87" s="247"/>
      <c r="U87" s="231">
        <v>0</v>
      </c>
      <c r="V87" s="53"/>
    </row>
    <row r="88" spans="1:22" s="3" customFormat="1" ht="50.25" customHeight="1">
      <c r="A88" s="94">
        <v>76</v>
      </c>
      <c r="B88" s="67" t="s">
        <v>9</v>
      </c>
      <c r="C88" s="26" t="s">
        <v>10</v>
      </c>
      <c r="D88" s="229" t="s">
        <v>679</v>
      </c>
      <c r="E88" s="101" t="s">
        <v>680</v>
      </c>
      <c r="F88" s="126" t="s">
        <v>681</v>
      </c>
      <c r="G88" s="111" t="s">
        <v>682</v>
      </c>
      <c r="H88" s="111" t="s">
        <v>549</v>
      </c>
      <c r="I88" s="26" t="s">
        <v>54</v>
      </c>
      <c r="J88" s="244"/>
      <c r="K88" s="128" t="s">
        <v>23</v>
      </c>
      <c r="L88" s="101">
        <v>20</v>
      </c>
      <c r="M88" s="245">
        <v>550</v>
      </c>
      <c r="N88" s="245">
        <f t="shared" si="9"/>
        <v>11000</v>
      </c>
      <c r="O88" s="201" t="s">
        <v>746</v>
      </c>
      <c r="P88" s="246"/>
      <c r="Q88" s="231"/>
      <c r="R88" s="247"/>
      <c r="S88" s="247"/>
      <c r="T88" s="247"/>
      <c r="U88" s="231">
        <v>0</v>
      </c>
      <c r="V88" s="53"/>
    </row>
    <row r="89" spans="1:22" s="3" customFormat="1" ht="50.25" customHeight="1">
      <c r="A89" s="94">
        <v>77</v>
      </c>
      <c r="B89" s="67" t="s">
        <v>9</v>
      </c>
      <c r="C89" s="26" t="s">
        <v>10</v>
      </c>
      <c r="D89" s="229" t="s">
        <v>679</v>
      </c>
      <c r="E89" s="101" t="s">
        <v>680</v>
      </c>
      <c r="F89" s="126" t="s">
        <v>681</v>
      </c>
      <c r="G89" s="111" t="s">
        <v>683</v>
      </c>
      <c r="H89" s="111" t="s">
        <v>550</v>
      </c>
      <c r="I89" s="26" t="s">
        <v>54</v>
      </c>
      <c r="J89" s="244"/>
      <c r="K89" s="128" t="s">
        <v>23</v>
      </c>
      <c r="L89" s="101">
        <v>20</v>
      </c>
      <c r="M89" s="245">
        <v>70</v>
      </c>
      <c r="N89" s="245">
        <f t="shared" si="9"/>
        <v>1400</v>
      </c>
      <c r="O89" s="201" t="s">
        <v>746</v>
      </c>
      <c r="P89" s="246"/>
      <c r="Q89" s="231"/>
      <c r="R89" s="247"/>
      <c r="S89" s="247"/>
      <c r="T89" s="247"/>
      <c r="U89" s="231">
        <v>0</v>
      </c>
      <c r="V89" s="53"/>
    </row>
    <row r="90" spans="1:22" s="3" customFormat="1" ht="50.25" customHeight="1">
      <c r="A90" s="94">
        <v>78</v>
      </c>
      <c r="B90" s="67" t="s">
        <v>9</v>
      </c>
      <c r="C90" s="26" t="s">
        <v>10</v>
      </c>
      <c r="D90" s="219" t="s">
        <v>330</v>
      </c>
      <c r="E90" s="113" t="s">
        <v>331</v>
      </c>
      <c r="F90" s="220" t="s">
        <v>332</v>
      </c>
      <c r="G90" s="111" t="s">
        <v>551</v>
      </c>
      <c r="H90" s="111" t="s">
        <v>551</v>
      </c>
      <c r="I90" s="26" t="s">
        <v>54</v>
      </c>
      <c r="J90" s="244"/>
      <c r="K90" s="128" t="s">
        <v>99</v>
      </c>
      <c r="L90" s="101">
        <v>10</v>
      </c>
      <c r="M90" s="245">
        <v>5390</v>
      </c>
      <c r="N90" s="245">
        <f t="shared" si="9"/>
        <v>53900</v>
      </c>
      <c r="O90" s="201" t="s">
        <v>263</v>
      </c>
      <c r="P90" s="246"/>
      <c r="Q90" s="231"/>
      <c r="R90" s="247"/>
      <c r="S90" s="247"/>
      <c r="T90" s="247"/>
      <c r="U90" s="231">
        <v>0</v>
      </c>
      <c r="V90" s="53"/>
    </row>
    <row r="91" spans="1:22" s="3" customFormat="1" ht="55.9" customHeight="1">
      <c r="A91" s="94">
        <v>79</v>
      </c>
      <c r="B91" s="67" t="s">
        <v>9</v>
      </c>
      <c r="C91" s="67" t="s">
        <v>10</v>
      </c>
      <c r="D91" s="219" t="s">
        <v>330</v>
      </c>
      <c r="E91" s="113" t="s">
        <v>331</v>
      </c>
      <c r="F91" s="220" t="s">
        <v>332</v>
      </c>
      <c r="G91" s="97" t="s">
        <v>333</v>
      </c>
      <c r="H91" s="111" t="s">
        <v>552</v>
      </c>
      <c r="I91" s="26" t="s">
        <v>54</v>
      </c>
      <c r="J91" s="244"/>
      <c r="K91" s="128" t="s">
        <v>99</v>
      </c>
      <c r="L91" s="101">
        <v>80</v>
      </c>
      <c r="M91" s="245">
        <v>633</v>
      </c>
      <c r="N91" s="245">
        <f t="shared" si="9"/>
        <v>50640</v>
      </c>
      <c r="O91" s="201" t="s">
        <v>263</v>
      </c>
      <c r="P91" s="246"/>
      <c r="Q91" s="231"/>
      <c r="R91" s="247"/>
      <c r="S91" s="247"/>
      <c r="T91" s="247"/>
      <c r="U91" s="231">
        <v>0</v>
      </c>
      <c r="V91" s="53"/>
    </row>
    <row r="92" spans="1:22" s="3" customFormat="1" ht="54" customHeight="1">
      <c r="A92" s="94">
        <v>80</v>
      </c>
      <c r="B92" s="67" t="s">
        <v>9</v>
      </c>
      <c r="C92" s="67" t="s">
        <v>10</v>
      </c>
      <c r="D92" s="219" t="s">
        <v>330</v>
      </c>
      <c r="E92" s="113" t="s">
        <v>331</v>
      </c>
      <c r="F92" s="220" t="s">
        <v>332</v>
      </c>
      <c r="G92" s="97" t="s">
        <v>334</v>
      </c>
      <c r="H92" s="111" t="s">
        <v>553</v>
      </c>
      <c r="I92" s="26" t="s">
        <v>54</v>
      </c>
      <c r="J92" s="244"/>
      <c r="K92" s="128" t="s">
        <v>99</v>
      </c>
      <c r="L92" s="101">
        <v>100</v>
      </c>
      <c r="M92" s="245">
        <v>1078</v>
      </c>
      <c r="N92" s="245">
        <f t="shared" si="9"/>
        <v>107800</v>
      </c>
      <c r="O92" s="201" t="s">
        <v>263</v>
      </c>
      <c r="P92" s="246"/>
      <c r="Q92" s="231"/>
      <c r="R92" s="247"/>
      <c r="S92" s="247"/>
      <c r="T92" s="247"/>
      <c r="U92" s="231">
        <v>0</v>
      </c>
      <c r="V92" s="53"/>
    </row>
    <row r="93" spans="1:22" s="3" customFormat="1" ht="50.25" customHeight="1">
      <c r="A93" s="94">
        <v>81</v>
      </c>
      <c r="B93" s="67" t="s">
        <v>9</v>
      </c>
      <c r="C93" s="67" t="s">
        <v>10</v>
      </c>
      <c r="D93" s="229" t="s">
        <v>585</v>
      </c>
      <c r="E93" s="101" t="s">
        <v>587</v>
      </c>
      <c r="F93" s="126" t="s">
        <v>586</v>
      </c>
      <c r="G93" s="111" t="s">
        <v>684</v>
      </c>
      <c r="H93" s="248" t="s">
        <v>554</v>
      </c>
      <c r="I93" s="26" t="s">
        <v>54</v>
      </c>
      <c r="J93" s="244"/>
      <c r="K93" s="128" t="s">
        <v>23</v>
      </c>
      <c r="L93" s="101">
        <v>20</v>
      </c>
      <c r="M93" s="245">
        <v>3250</v>
      </c>
      <c r="N93" s="245">
        <f t="shared" si="9"/>
        <v>65000</v>
      </c>
      <c r="O93" s="201" t="s">
        <v>745</v>
      </c>
      <c r="P93" s="246"/>
      <c r="Q93" s="231"/>
      <c r="R93" s="247"/>
      <c r="S93" s="247"/>
      <c r="T93" s="247"/>
      <c r="U93" s="231">
        <v>0</v>
      </c>
      <c r="V93" s="53"/>
    </row>
    <row r="94" spans="1:22" s="3" customFormat="1" ht="50.25" customHeight="1">
      <c r="A94" s="94">
        <v>82</v>
      </c>
      <c r="B94" s="67"/>
      <c r="C94" s="67"/>
      <c r="D94" s="229"/>
      <c r="E94" s="101" t="s">
        <v>588</v>
      </c>
      <c r="F94" s="126" t="s">
        <v>789</v>
      </c>
      <c r="G94" s="111"/>
      <c r="H94" s="248"/>
      <c r="I94" s="26"/>
      <c r="J94" s="244"/>
      <c r="K94" s="128"/>
      <c r="L94" s="101"/>
      <c r="M94" s="245"/>
      <c r="N94" s="245"/>
      <c r="O94" s="201"/>
      <c r="P94" s="246"/>
      <c r="Q94" s="231"/>
      <c r="R94" s="247"/>
      <c r="S94" s="247"/>
      <c r="T94" s="247"/>
      <c r="U94" s="231"/>
      <c r="V94" s="53"/>
    </row>
    <row r="95" spans="1:22" s="3" customFormat="1" ht="50.25" customHeight="1">
      <c r="A95" s="94">
        <v>83</v>
      </c>
      <c r="B95" s="67" t="s">
        <v>9</v>
      </c>
      <c r="C95" s="67" t="s">
        <v>10</v>
      </c>
      <c r="D95" s="229" t="s">
        <v>592</v>
      </c>
      <c r="E95" s="101" t="s">
        <v>593</v>
      </c>
      <c r="F95" s="126" t="s">
        <v>594</v>
      </c>
      <c r="G95" s="111" t="s">
        <v>685</v>
      </c>
      <c r="H95" s="249" t="s">
        <v>555</v>
      </c>
      <c r="I95" s="26" t="s">
        <v>54</v>
      </c>
      <c r="J95" s="244"/>
      <c r="K95" s="128" t="s">
        <v>23</v>
      </c>
      <c r="L95" s="101">
        <v>5</v>
      </c>
      <c r="M95" s="245">
        <v>9490</v>
      </c>
      <c r="N95" s="245">
        <f t="shared" si="9"/>
        <v>47450</v>
      </c>
      <c r="O95" s="201" t="s">
        <v>746</v>
      </c>
      <c r="P95" s="246"/>
      <c r="Q95" s="231"/>
      <c r="R95" s="247"/>
      <c r="S95" s="247"/>
      <c r="T95" s="247"/>
      <c r="U95" s="231">
        <v>0</v>
      </c>
      <c r="V95" s="53"/>
    </row>
    <row r="96" spans="1:22" s="3" customFormat="1" ht="50.25" customHeight="1">
      <c r="A96" s="94">
        <v>84</v>
      </c>
      <c r="B96" s="67" t="s">
        <v>9</v>
      </c>
      <c r="C96" s="67" t="s">
        <v>10</v>
      </c>
      <c r="D96" s="229" t="s">
        <v>583</v>
      </c>
      <c r="E96" s="101" t="s">
        <v>589</v>
      </c>
      <c r="F96" s="126" t="s">
        <v>590</v>
      </c>
      <c r="G96" s="111" t="s">
        <v>686</v>
      </c>
      <c r="H96" s="249" t="s">
        <v>556</v>
      </c>
      <c r="I96" s="26" t="s">
        <v>54</v>
      </c>
      <c r="J96" s="244"/>
      <c r="K96" s="128" t="s">
        <v>23</v>
      </c>
      <c r="L96" s="101">
        <v>10</v>
      </c>
      <c r="M96" s="245">
        <v>469.65800000000002</v>
      </c>
      <c r="N96" s="245">
        <f t="shared" si="9"/>
        <v>4696.58</v>
      </c>
      <c r="O96" s="201" t="s">
        <v>744</v>
      </c>
      <c r="P96" s="246"/>
      <c r="Q96" s="231"/>
      <c r="R96" s="247"/>
      <c r="S96" s="247"/>
      <c r="T96" s="247"/>
      <c r="U96" s="231">
        <v>0</v>
      </c>
      <c r="V96" s="53"/>
    </row>
    <row r="97" spans="1:22" s="3" customFormat="1" ht="50.25" customHeight="1">
      <c r="A97" s="94">
        <v>85</v>
      </c>
      <c r="B97" s="67"/>
      <c r="C97" s="67"/>
      <c r="D97" s="229"/>
      <c r="E97" s="101" t="s">
        <v>591</v>
      </c>
      <c r="F97" s="126" t="s">
        <v>789</v>
      </c>
      <c r="G97" s="111"/>
      <c r="H97" s="250"/>
      <c r="I97" s="26"/>
      <c r="J97" s="244"/>
      <c r="K97" s="128"/>
      <c r="L97" s="101"/>
      <c r="M97" s="245"/>
      <c r="N97" s="245"/>
      <c r="O97" s="201"/>
      <c r="P97" s="246"/>
      <c r="Q97" s="231"/>
      <c r="R97" s="247"/>
      <c r="S97" s="247"/>
      <c r="T97" s="247"/>
      <c r="U97" s="231"/>
      <c r="V97" s="53"/>
    </row>
    <row r="98" spans="1:22" s="3" customFormat="1" ht="50.25" customHeight="1">
      <c r="A98" s="94">
        <v>86</v>
      </c>
      <c r="B98" s="67"/>
      <c r="C98" s="67"/>
      <c r="D98" s="229"/>
      <c r="E98" s="101" t="s">
        <v>591</v>
      </c>
      <c r="F98" s="126" t="s">
        <v>789</v>
      </c>
      <c r="G98" s="111"/>
      <c r="H98" s="250"/>
      <c r="I98" s="26"/>
      <c r="J98" s="244"/>
      <c r="K98" s="128"/>
      <c r="L98" s="101"/>
      <c r="M98" s="245"/>
      <c r="N98" s="245"/>
      <c r="O98" s="201"/>
      <c r="P98" s="246"/>
      <c r="Q98" s="231"/>
      <c r="R98" s="247"/>
      <c r="S98" s="247"/>
      <c r="T98" s="247"/>
      <c r="U98" s="231"/>
      <c r="V98" s="53"/>
    </row>
    <row r="99" spans="1:22" s="3" customFormat="1" ht="50.25" customHeight="1">
      <c r="A99" s="94">
        <v>87</v>
      </c>
      <c r="B99" s="67"/>
      <c r="C99" s="67"/>
      <c r="D99" s="229"/>
      <c r="E99" s="101" t="s">
        <v>591</v>
      </c>
      <c r="F99" s="126" t="s">
        <v>789</v>
      </c>
      <c r="G99" s="111"/>
      <c r="H99" s="250"/>
      <c r="I99" s="26"/>
      <c r="J99" s="244"/>
      <c r="K99" s="128"/>
      <c r="L99" s="101"/>
      <c r="M99" s="245"/>
      <c r="N99" s="245"/>
      <c r="O99" s="201"/>
      <c r="P99" s="246"/>
      <c r="Q99" s="231"/>
      <c r="R99" s="247"/>
      <c r="S99" s="247"/>
      <c r="T99" s="247"/>
      <c r="U99" s="231"/>
      <c r="V99" s="53"/>
    </row>
    <row r="100" spans="1:22" s="3" customFormat="1" ht="44.45" customHeight="1">
      <c r="A100" s="93" t="s">
        <v>403</v>
      </c>
      <c r="B100" s="54" t="s">
        <v>9</v>
      </c>
      <c r="C100" s="54" t="s">
        <v>10</v>
      </c>
      <c r="D100" s="220" t="s">
        <v>154</v>
      </c>
      <c r="E100" s="220" t="s">
        <v>150</v>
      </c>
      <c r="F100" s="220" t="s">
        <v>155</v>
      </c>
      <c r="G100" s="40" t="s">
        <v>156</v>
      </c>
      <c r="H100" s="40" t="s">
        <v>45</v>
      </c>
      <c r="I100" s="65" t="s">
        <v>54</v>
      </c>
      <c r="J100" s="54"/>
      <c r="K100" s="113" t="s">
        <v>11</v>
      </c>
      <c r="L100" s="251">
        <v>800</v>
      </c>
      <c r="M100" s="252">
        <v>203</v>
      </c>
      <c r="N100" s="406">
        <f>L100*M100</f>
        <v>162400</v>
      </c>
      <c r="O100" s="246" t="s">
        <v>740</v>
      </c>
      <c r="P100" s="246" t="s">
        <v>93</v>
      </c>
      <c r="Q100" s="231" t="s">
        <v>12</v>
      </c>
      <c r="R100" s="247" t="s">
        <v>13</v>
      </c>
      <c r="S100" s="247" t="s">
        <v>94</v>
      </c>
      <c r="T100" s="247" t="s">
        <v>95</v>
      </c>
      <c r="U100" s="231">
        <v>0</v>
      </c>
    </row>
    <row r="101" spans="1:22" s="3" customFormat="1" ht="51.6" customHeight="1">
      <c r="A101" s="93" t="s">
        <v>404</v>
      </c>
      <c r="B101" s="54" t="s">
        <v>9</v>
      </c>
      <c r="C101" s="54" t="s">
        <v>10</v>
      </c>
      <c r="D101" s="220" t="s">
        <v>154</v>
      </c>
      <c r="E101" s="220" t="s">
        <v>150</v>
      </c>
      <c r="F101" s="220" t="s">
        <v>155</v>
      </c>
      <c r="G101" s="40" t="s">
        <v>347</v>
      </c>
      <c r="H101" s="40" t="s">
        <v>157</v>
      </c>
      <c r="I101" s="65" t="s">
        <v>54</v>
      </c>
      <c r="J101" s="54"/>
      <c r="K101" s="113" t="s">
        <v>11</v>
      </c>
      <c r="L101" s="251">
        <v>300</v>
      </c>
      <c r="M101" s="100">
        <v>292</v>
      </c>
      <c r="N101" s="402">
        <f>L101*M101</f>
        <v>87600</v>
      </c>
      <c r="O101" s="40" t="s">
        <v>740</v>
      </c>
      <c r="P101" s="40" t="s">
        <v>93</v>
      </c>
      <c r="Q101" s="54" t="s">
        <v>12</v>
      </c>
      <c r="R101" s="55" t="s">
        <v>13</v>
      </c>
      <c r="S101" s="55" t="s">
        <v>94</v>
      </c>
      <c r="T101" s="55" t="s">
        <v>95</v>
      </c>
      <c r="U101" s="54">
        <v>0</v>
      </c>
    </row>
    <row r="102" spans="1:22" s="180" customFormat="1" ht="44.45" customHeight="1">
      <c r="A102" s="184" t="s">
        <v>420</v>
      </c>
      <c r="B102" s="257" t="s">
        <v>9</v>
      </c>
      <c r="C102" s="97" t="s">
        <v>472</v>
      </c>
      <c r="D102" s="328" t="s">
        <v>687</v>
      </c>
      <c r="E102" s="328" t="s">
        <v>473</v>
      </c>
      <c r="F102" s="86" t="s">
        <v>691</v>
      </c>
      <c r="G102" s="328" t="s">
        <v>692</v>
      </c>
      <c r="H102" s="253" t="s">
        <v>609</v>
      </c>
      <c r="I102" s="326" t="s">
        <v>54</v>
      </c>
      <c r="J102" s="330"/>
      <c r="K102" s="336" t="s">
        <v>23</v>
      </c>
      <c r="L102" s="261">
        <v>40</v>
      </c>
      <c r="M102" s="331">
        <v>2500</v>
      </c>
      <c r="N102" s="407">
        <f>L102*M102</f>
        <v>100000</v>
      </c>
      <c r="O102" s="253" t="s">
        <v>254</v>
      </c>
      <c r="P102" s="332"/>
      <c r="Q102" s="332"/>
      <c r="R102" s="332"/>
      <c r="S102" s="332"/>
      <c r="T102" s="332"/>
      <c r="U102" s="329">
        <v>0</v>
      </c>
    </row>
    <row r="103" spans="1:22" s="180" customFormat="1" ht="43.9" customHeight="1">
      <c r="A103" s="184" t="s">
        <v>421</v>
      </c>
      <c r="B103" s="257" t="s">
        <v>9</v>
      </c>
      <c r="C103" s="97" t="s">
        <v>472</v>
      </c>
      <c r="D103" s="328" t="s">
        <v>687</v>
      </c>
      <c r="E103" s="328" t="s">
        <v>473</v>
      </c>
      <c r="F103" s="86" t="s">
        <v>691</v>
      </c>
      <c r="G103" s="328" t="s">
        <v>693</v>
      </c>
      <c r="H103" s="253" t="s">
        <v>608</v>
      </c>
      <c r="I103" s="326" t="s">
        <v>54</v>
      </c>
      <c r="J103" s="337"/>
      <c r="K103" s="336" t="s">
        <v>23</v>
      </c>
      <c r="L103" s="338">
        <v>12</v>
      </c>
      <c r="M103" s="339">
        <v>7000</v>
      </c>
      <c r="N103" s="407">
        <f t="shared" ref="N103:N104" si="10">L103*M103</f>
        <v>84000</v>
      </c>
      <c r="O103" s="133" t="s">
        <v>254</v>
      </c>
      <c r="P103" s="340"/>
      <c r="Q103" s="340"/>
      <c r="R103" s="340"/>
      <c r="S103" s="340"/>
      <c r="T103" s="340"/>
      <c r="U103" s="341">
        <v>0</v>
      </c>
    </row>
    <row r="104" spans="1:22" s="3" customFormat="1" ht="39.6" customHeight="1">
      <c r="A104" s="93" t="s">
        <v>422</v>
      </c>
      <c r="B104" s="54" t="s">
        <v>9</v>
      </c>
      <c r="C104" s="43" t="s">
        <v>472</v>
      </c>
      <c r="D104" s="123" t="s">
        <v>688</v>
      </c>
      <c r="E104" s="123" t="s">
        <v>690</v>
      </c>
      <c r="F104" s="123" t="s">
        <v>689</v>
      </c>
      <c r="G104" s="123" t="s">
        <v>694</v>
      </c>
      <c r="H104" s="133" t="s">
        <v>607</v>
      </c>
      <c r="I104" s="65" t="s">
        <v>54</v>
      </c>
      <c r="J104" s="254"/>
      <c r="K104" s="128" t="s">
        <v>23</v>
      </c>
      <c r="L104" s="83">
        <v>10</v>
      </c>
      <c r="M104" s="255">
        <v>4500</v>
      </c>
      <c r="N104" s="407">
        <f t="shared" si="10"/>
        <v>45000</v>
      </c>
      <c r="O104" s="81" t="s">
        <v>740</v>
      </c>
      <c r="P104" s="110"/>
      <c r="Q104" s="110"/>
      <c r="R104" s="110"/>
      <c r="S104" s="110"/>
      <c r="T104" s="110"/>
      <c r="U104" s="82">
        <v>0</v>
      </c>
    </row>
    <row r="105" spans="1:22" s="180" customFormat="1" ht="103.15" customHeight="1">
      <c r="A105" s="184" t="s">
        <v>423</v>
      </c>
      <c r="B105" s="257" t="s">
        <v>9</v>
      </c>
      <c r="C105" s="97" t="s">
        <v>14</v>
      </c>
      <c r="D105" s="328" t="s">
        <v>470</v>
      </c>
      <c r="E105" s="328" t="s">
        <v>471</v>
      </c>
      <c r="F105" s="328" t="s">
        <v>471</v>
      </c>
      <c r="G105" s="328" t="s">
        <v>763</v>
      </c>
      <c r="H105" s="253" t="s">
        <v>610</v>
      </c>
      <c r="I105" s="329" t="s">
        <v>54</v>
      </c>
      <c r="J105" s="330" t="s">
        <v>22</v>
      </c>
      <c r="K105" s="260" t="s">
        <v>17</v>
      </c>
      <c r="L105" s="261">
        <v>1</v>
      </c>
      <c r="M105" s="331">
        <v>957500</v>
      </c>
      <c r="N105" s="407">
        <f>L105*M105</f>
        <v>957500</v>
      </c>
      <c r="O105" s="253" t="s">
        <v>740</v>
      </c>
      <c r="P105" s="332"/>
      <c r="Q105" s="332"/>
      <c r="R105" s="332"/>
      <c r="S105" s="332"/>
      <c r="T105" s="332"/>
      <c r="U105" s="329">
        <v>0</v>
      </c>
    </row>
    <row r="106" spans="1:22" s="180" customFormat="1" ht="83.45" customHeight="1">
      <c r="A106" s="184" t="s">
        <v>424</v>
      </c>
      <c r="B106" s="63" t="s">
        <v>9</v>
      </c>
      <c r="C106" s="63" t="s">
        <v>14</v>
      </c>
      <c r="D106" s="325" t="s">
        <v>185</v>
      </c>
      <c r="E106" s="163" t="s">
        <v>103</v>
      </c>
      <c r="F106" s="163" t="s">
        <v>103</v>
      </c>
      <c r="G106" s="97" t="s">
        <v>415</v>
      </c>
      <c r="H106" s="97" t="s">
        <v>414</v>
      </c>
      <c r="I106" s="326" t="s">
        <v>54</v>
      </c>
      <c r="J106" s="145"/>
      <c r="K106" s="164" t="s">
        <v>17</v>
      </c>
      <c r="L106" s="182">
        <v>1</v>
      </c>
      <c r="M106" s="294">
        <v>874000</v>
      </c>
      <c r="N106" s="402">
        <f t="shared" ref="N106" si="11">L106*M106</f>
        <v>874000</v>
      </c>
      <c r="O106" s="258" t="s">
        <v>740</v>
      </c>
      <c r="P106" s="327"/>
      <c r="Q106" s="327"/>
      <c r="R106" s="327"/>
      <c r="S106" s="327"/>
      <c r="T106" s="327"/>
      <c r="U106" s="259">
        <v>0</v>
      </c>
    </row>
    <row r="107" spans="1:22" s="180" customFormat="1" ht="61.15" customHeight="1">
      <c r="A107" s="184" t="s">
        <v>425</v>
      </c>
      <c r="B107" s="285" t="s">
        <v>9</v>
      </c>
      <c r="C107" s="285" t="s">
        <v>14</v>
      </c>
      <c r="D107" s="333" t="s">
        <v>188</v>
      </c>
      <c r="E107" s="288" t="s">
        <v>104</v>
      </c>
      <c r="F107" s="288" t="s">
        <v>104</v>
      </c>
      <c r="G107" s="291" t="s">
        <v>187</v>
      </c>
      <c r="H107" s="291" t="s">
        <v>189</v>
      </c>
      <c r="I107" s="326" t="s">
        <v>54</v>
      </c>
      <c r="J107" s="285"/>
      <c r="K107" s="288" t="s">
        <v>17</v>
      </c>
      <c r="L107" s="289">
        <v>1</v>
      </c>
      <c r="M107" s="290">
        <v>477000</v>
      </c>
      <c r="N107" s="408">
        <f>L107*M107</f>
        <v>477000</v>
      </c>
      <c r="O107" s="291" t="s">
        <v>748</v>
      </c>
      <c r="P107" s="291" t="s">
        <v>93</v>
      </c>
      <c r="Q107" s="285" t="s">
        <v>12</v>
      </c>
      <c r="R107" s="285" t="s">
        <v>13</v>
      </c>
      <c r="S107" s="285" t="s">
        <v>94</v>
      </c>
      <c r="T107" s="285" t="s">
        <v>95</v>
      </c>
      <c r="U107" s="285">
        <v>0</v>
      </c>
    </row>
    <row r="108" spans="1:22" s="180" customFormat="1" ht="49.9" customHeight="1">
      <c r="A108" s="184" t="s">
        <v>426</v>
      </c>
      <c r="B108" s="326" t="s">
        <v>9</v>
      </c>
      <c r="C108" s="326" t="s">
        <v>14</v>
      </c>
      <c r="D108" s="334" t="s">
        <v>186</v>
      </c>
      <c r="E108" s="335" t="s">
        <v>105</v>
      </c>
      <c r="F108" s="335" t="s">
        <v>105</v>
      </c>
      <c r="G108" s="320" t="s">
        <v>29</v>
      </c>
      <c r="H108" s="317" t="s">
        <v>30</v>
      </c>
      <c r="I108" s="73" t="s">
        <v>54</v>
      </c>
      <c r="J108" s="73" t="s">
        <v>22</v>
      </c>
      <c r="K108" s="319" t="s">
        <v>17</v>
      </c>
      <c r="L108" s="321">
        <v>1</v>
      </c>
      <c r="M108" s="322">
        <v>144000</v>
      </c>
      <c r="N108" s="409">
        <f t="shared" ref="N108" si="12">L108*M108</f>
        <v>144000</v>
      </c>
      <c r="O108" s="317" t="s">
        <v>740</v>
      </c>
      <c r="P108" s="317" t="s">
        <v>93</v>
      </c>
      <c r="Q108" s="73" t="s">
        <v>12</v>
      </c>
      <c r="R108" s="73" t="s">
        <v>13</v>
      </c>
      <c r="S108" s="73" t="s">
        <v>94</v>
      </c>
      <c r="T108" s="73" t="s">
        <v>95</v>
      </c>
      <c r="U108" s="73">
        <v>0</v>
      </c>
    </row>
    <row r="109" spans="1:22" s="3" customFormat="1" ht="90" customHeight="1">
      <c r="A109" s="93" t="s">
        <v>427</v>
      </c>
      <c r="B109" s="71" t="s">
        <v>9</v>
      </c>
      <c r="C109" s="71" t="s">
        <v>14</v>
      </c>
      <c r="D109" s="146" t="s">
        <v>192</v>
      </c>
      <c r="E109" s="147" t="s">
        <v>106</v>
      </c>
      <c r="F109" s="147" t="s">
        <v>106</v>
      </c>
      <c r="G109" s="148" t="s">
        <v>137</v>
      </c>
      <c r="H109" s="148" t="s">
        <v>136</v>
      </c>
      <c r="I109" s="71" t="s">
        <v>54</v>
      </c>
      <c r="J109" s="71" t="s">
        <v>22</v>
      </c>
      <c r="K109" s="147" t="s">
        <v>17</v>
      </c>
      <c r="L109" s="149">
        <v>1</v>
      </c>
      <c r="M109" s="150">
        <v>138000</v>
      </c>
      <c r="N109" s="410">
        <f>L109*M109</f>
        <v>138000</v>
      </c>
      <c r="O109" s="70" t="s">
        <v>740</v>
      </c>
      <c r="P109" s="151" t="s">
        <v>93</v>
      </c>
      <c r="Q109" s="71" t="s">
        <v>12</v>
      </c>
      <c r="R109" s="152" t="s">
        <v>13</v>
      </c>
      <c r="S109" s="152" t="s">
        <v>94</v>
      </c>
      <c r="T109" s="152" t="s">
        <v>95</v>
      </c>
      <c r="U109" s="71">
        <v>0</v>
      </c>
    </row>
    <row r="110" spans="1:22" s="3" customFormat="1" ht="90" customHeight="1">
      <c r="A110" s="385" t="s">
        <v>820</v>
      </c>
      <c r="B110" s="71" t="s">
        <v>9</v>
      </c>
      <c r="C110" s="71" t="s">
        <v>14</v>
      </c>
      <c r="D110" s="146" t="s">
        <v>192</v>
      </c>
      <c r="E110" s="147" t="s">
        <v>106</v>
      </c>
      <c r="F110" s="147" t="s">
        <v>106</v>
      </c>
      <c r="G110" s="148" t="s">
        <v>137</v>
      </c>
      <c r="H110" s="148" t="s">
        <v>136</v>
      </c>
      <c r="I110" s="71" t="s">
        <v>54</v>
      </c>
      <c r="J110" s="386"/>
      <c r="K110" s="147" t="s">
        <v>17</v>
      </c>
      <c r="L110" s="387">
        <v>1</v>
      </c>
      <c r="M110" s="388">
        <v>239857</v>
      </c>
      <c r="N110" s="411">
        <f>L110*M110</f>
        <v>239857</v>
      </c>
      <c r="O110" s="385" t="s">
        <v>124</v>
      </c>
      <c r="P110" s="385"/>
      <c r="Q110" s="386"/>
      <c r="R110" s="389"/>
      <c r="S110" s="389"/>
      <c r="T110" s="389"/>
      <c r="U110" s="386">
        <v>0</v>
      </c>
    </row>
    <row r="111" spans="1:22" s="3" customFormat="1" ht="105">
      <c r="A111" s="93" t="s">
        <v>428</v>
      </c>
      <c r="B111" s="71" t="s">
        <v>9</v>
      </c>
      <c r="C111" s="71" t="s">
        <v>14</v>
      </c>
      <c r="D111" s="146" t="s">
        <v>192</v>
      </c>
      <c r="E111" s="147" t="s">
        <v>106</v>
      </c>
      <c r="F111" s="147" t="s">
        <v>106</v>
      </c>
      <c r="G111" s="148" t="s">
        <v>138</v>
      </c>
      <c r="H111" s="148" t="s">
        <v>139</v>
      </c>
      <c r="I111" s="71" t="s">
        <v>54</v>
      </c>
      <c r="J111" s="71"/>
      <c r="K111" s="147" t="s">
        <v>17</v>
      </c>
      <c r="L111" s="149">
        <v>1</v>
      </c>
      <c r="M111" s="150">
        <v>132000</v>
      </c>
      <c r="N111" s="410">
        <f>L111*M111</f>
        <v>132000</v>
      </c>
      <c r="O111" s="70" t="s">
        <v>740</v>
      </c>
      <c r="P111" s="151" t="s">
        <v>93</v>
      </c>
      <c r="Q111" s="71" t="s">
        <v>12</v>
      </c>
      <c r="R111" s="152" t="s">
        <v>13</v>
      </c>
      <c r="S111" s="152" t="s">
        <v>94</v>
      </c>
      <c r="T111" s="152" t="s">
        <v>95</v>
      </c>
      <c r="U111" s="71">
        <v>0</v>
      </c>
    </row>
    <row r="112" spans="1:22" s="3" customFormat="1" ht="87.6" customHeight="1">
      <c r="A112" s="93" t="s">
        <v>429</v>
      </c>
      <c r="B112" s="71" t="s">
        <v>9</v>
      </c>
      <c r="C112" s="71" t="s">
        <v>14</v>
      </c>
      <c r="D112" s="146" t="s">
        <v>192</v>
      </c>
      <c r="E112" s="147" t="s">
        <v>106</v>
      </c>
      <c r="F112" s="147" t="s">
        <v>106</v>
      </c>
      <c r="G112" s="153" t="s">
        <v>190</v>
      </c>
      <c r="H112" s="153" t="s">
        <v>191</v>
      </c>
      <c r="I112" s="71" t="s">
        <v>54</v>
      </c>
      <c r="J112" s="71"/>
      <c r="K112" s="147" t="s">
        <v>17</v>
      </c>
      <c r="L112" s="149">
        <v>1</v>
      </c>
      <c r="M112" s="150">
        <v>450000.14</v>
      </c>
      <c r="N112" s="410">
        <f>L112*M112</f>
        <v>450000.14</v>
      </c>
      <c r="O112" s="70" t="s">
        <v>740</v>
      </c>
      <c r="P112" s="151" t="s">
        <v>93</v>
      </c>
      <c r="Q112" s="71" t="s">
        <v>12</v>
      </c>
      <c r="R112" s="152" t="s">
        <v>13</v>
      </c>
      <c r="S112" s="152" t="s">
        <v>94</v>
      </c>
      <c r="T112" s="152" t="s">
        <v>95</v>
      </c>
      <c r="U112" s="71">
        <v>0</v>
      </c>
    </row>
    <row r="113" spans="1:21" s="3" customFormat="1" ht="77.25" customHeight="1">
      <c r="A113" s="93" t="s">
        <v>430</v>
      </c>
      <c r="B113" s="37" t="s">
        <v>9</v>
      </c>
      <c r="C113" s="37" t="s">
        <v>14</v>
      </c>
      <c r="D113" s="154" t="s">
        <v>193</v>
      </c>
      <c r="E113" s="154" t="s">
        <v>109</v>
      </c>
      <c r="F113" s="154" t="s">
        <v>109</v>
      </c>
      <c r="G113" s="154" t="s">
        <v>107</v>
      </c>
      <c r="H113" s="155" t="s">
        <v>140</v>
      </c>
      <c r="I113" s="37" t="s">
        <v>54</v>
      </c>
      <c r="J113" s="37"/>
      <c r="K113" s="156" t="s">
        <v>17</v>
      </c>
      <c r="L113" s="157">
        <v>1</v>
      </c>
      <c r="M113" s="158">
        <v>4860000</v>
      </c>
      <c r="N113" s="159">
        <f t="shared" ref="N113:N114" si="13">L113*M113</f>
        <v>4860000</v>
      </c>
      <c r="O113" s="36" t="s">
        <v>744</v>
      </c>
      <c r="P113" s="36"/>
      <c r="Q113" s="37"/>
      <c r="R113" s="38"/>
      <c r="S113" s="38"/>
      <c r="T113" s="38"/>
      <c r="U113" s="37">
        <v>0</v>
      </c>
    </row>
    <row r="114" spans="1:21" s="3" customFormat="1" ht="66.75" customHeight="1">
      <c r="A114" s="93" t="s">
        <v>431</v>
      </c>
      <c r="B114" s="61" t="s">
        <v>9</v>
      </c>
      <c r="C114" s="61" t="s">
        <v>14</v>
      </c>
      <c r="D114" s="160" t="s">
        <v>193</v>
      </c>
      <c r="E114" s="160" t="s">
        <v>109</v>
      </c>
      <c r="F114" s="160" t="s">
        <v>109</v>
      </c>
      <c r="G114" s="160" t="s">
        <v>108</v>
      </c>
      <c r="H114" s="160" t="s">
        <v>141</v>
      </c>
      <c r="I114" s="37" t="s">
        <v>54</v>
      </c>
      <c r="J114" s="61"/>
      <c r="K114" s="96" t="s">
        <v>17</v>
      </c>
      <c r="L114" s="143">
        <v>1</v>
      </c>
      <c r="M114" s="158">
        <v>1132852.68</v>
      </c>
      <c r="N114" s="397">
        <f t="shared" si="13"/>
        <v>1132852.68</v>
      </c>
      <c r="O114" s="35" t="s">
        <v>747</v>
      </c>
      <c r="P114" s="49" t="s">
        <v>93</v>
      </c>
      <c r="Q114" s="61" t="s">
        <v>12</v>
      </c>
      <c r="R114" s="62" t="s">
        <v>13</v>
      </c>
      <c r="S114" s="62" t="s">
        <v>94</v>
      </c>
      <c r="T114" s="62" t="s">
        <v>95</v>
      </c>
      <c r="U114" s="61">
        <v>0</v>
      </c>
    </row>
    <row r="115" spans="1:21" s="180" customFormat="1" ht="72.599999999999994" customHeight="1">
      <c r="A115" s="184" t="s">
        <v>432</v>
      </c>
      <c r="B115" s="145" t="s">
        <v>9</v>
      </c>
      <c r="C115" s="145" t="s">
        <v>14</v>
      </c>
      <c r="D115" s="181" t="s">
        <v>194</v>
      </c>
      <c r="E115" s="164" t="s">
        <v>143</v>
      </c>
      <c r="F115" s="164" t="s">
        <v>144</v>
      </c>
      <c r="G115" s="179" t="s">
        <v>145</v>
      </c>
      <c r="H115" s="179" t="s">
        <v>143</v>
      </c>
      <c r="I115" s="263" t="s">
        <v>54</v>
      </c>
      <c r="J115" s="145"/>
      <c r="K115" s="164" t="s">
        <v>17</v>
      </c>
      <c r="L115" s="182">
        <v>1</v>
      </c>
      <c r="M115" s="183">
        <v>1819267.57</v>
      </c>
      <c r="N115" s="398">
        <f t="shared" ref="N115:N119" si="14">L115*M115</f>
        <v>1819267.57</v>
      </c>
      <c r="O115" s="179" t="s">
        <v>750</v>
      </c>
      <c r="P115" s="179" t="s">
        <v>93</v>
      </c>
      <c r="Q115" s="145" t="s">
        <v>12</v>
      </c>
      <c r="R115" s="145" t="s">
        <v>13</v>
      </c>
      <c r="S115" s="145" t="s">
        <v>94</v>
      </c>
      <c r="T115" s="145" t="s">
        <v>95</v>
      </c>
      <c r="U115" s="145">
        <v>0</v>
      </c>
    </row>
    <row r="116" spans="1:21" s="180" customFormat="1" ht="75" customHeight="1">
      <c r="A116" s="184" t="s">
        <v>433</v>
      </c>
      <c r="B116" s="145" t="s">
        <v>9</v>
      </c>
      <c r="C116" s="145" t="s">
        <v>14</v>
      </c>
      <c r="D116" s="181" t="s">
        <v>195</v>
      </c>
      <c r="E116" s="164" t="s">
        <v>146</v>
      </c>
      <c r="F116" s="164" t="s">
        <v>147</v>
      </c>
      <c r="G116" s="179" t="s">
        <v>148</v>
      </c>
      <c r="H116" s="179" t="s">
        <v>149</v>
      </c>
      <c r="I116" s="263" t="s">
        <v>54</v>
      </c>
      <c r="J116" s="145"/>
      <c r="K116" s="164" t="s">
        <v>17</v>
      </c>
      <c r="L116" s="182">
        <v>1</v>
      </c>
      <c r="M116" s="183">
        <v>2975856</v>
      </c>
      <c r="N116" s="398">
        <f t="shared" si="14"/>
        <v>2975856</v>
      </c>
      <c r="O116" s="179" t="s">
        <v>740</v>
      </c>
      <c r="P116" s="179" t="s">
        <v>93</v>
      </c>
      <c r="Q116" s="145" t="s">
        <v>12</v>
      </c>
      <c r="R116" s="145" t="s">
        <v>13</v>
      </c>
      <c r="S116" s="145" t="s">
        <v>94</v>
      </c>
      <c r="T116" s="145" t="s">
        <v>95</v>
      </c>
      <c r="U116" s="145">
        <v>0</v>
      </c>
    </row>
    <row r="117" spans="1:21" s="180" customFormat="1" ht="75" customHeight="1">
      <c r="A117" s="184" t="s">
        <v>434</v>
      </c>
      <c r="B117" s="145" t="s">
        <v>9</v>
      </c>
      <c r="C117" s="263" t="s">
        <v>14</v>
      </c>
      <c r="D117" s="379" t="s">
        <v>764</v>
      </c>
      <c r="E117" s="265" t="s">
        <v>196</v>
      </c>
      <c r="F117" s="265"/>
      <c r="G117" s="267" t="s">
        <v>774</v>
      </c>
      <c r="H117" s="267"/>
      <c r="I117" s="263" t="s">
        <v>742</v>
      </c>
      <c r="J117" s="263"/>
      <c r="K117" s="265"/>
      <c r="L117" s="266"/>
      <c r="M117" s="262"/>
      <c r="N117" s="159"/>
      <c r="O117" s="179"/>
      <c r="P117" s="267"/>
      <c r="Q117" s="263"/>
      <c r="R117" s="263"/>
      <c r="S117" s="263"/>
      <c r="T117" s="263"/>
      <c r="U117" s="263"/>
    </row>
    <row r="118" spans="1:21" s="180" customFormat="1" ht="50.25" customHeight="1">
      <c r="A118" s="184" t="s">
        <v>435</v>
      </c>
      <c r="B118" s="145" t="s">
        <v>9</v>
      </c>
      <c r="C118" s="263" t="s">
        <v>14</v>
      </c>
      <c r="D118" s="379" t="s">
        <v>764</v>
      </c>
      <c r="E118" s="265" t="s">
        <v>196</v>
      </c>
      <c r="F118" s="265" t="s">
        <v>196</v>
      </c>
      <c r="G118" s="267" t="s">
        <v>18</v>
      </c>
      <c r="H118" s="267" t="s">
        <v>19</v>
      </c>
      <c r="I118" s="263" t="s">
        <v>101</v>
      </c>
      <c r="J118" s="263"/>
      <c r="K118" s="265" t="s">
        <v>17</v>
      </c>
      <c r="L118" s="266">
        <v>1</v>
      </c>
      <c r="M118" s="262">
        <v>1630982.1</v>
      </c>
      <c r="N118" s="159">
        <f t="shared" si="14"/>
        <v>1630982.1</v>
      </c>
      <c r="O118" s="179" t="s">
        <v>748</v>
      </c>
      <c r="P118" s="267"/>
      <c r="Q118" s="263"/>
      <c r="R118" s="263"/>
      <c r="S118" s="263"/>
      <c r="T118" s="263"/>
      <c r="U118" s="263">
        <v>0</v>
      </c>
    </row>
    <row r="119" spans="1:21" s="180" customFormat="1" ht="61.9" customHeight="1">
      <c r="A119" s="184" t="s">
        <v>436</v>
      </c>
      <c r="B119" s="145" t="s">
        <v>9</v>
      </c>
      <c r="C119" s="145" t="s">
        <v>14</v>
      </c>
      <c r="D119" s="181" t="s">
        <v>181</v>
      </c>
      <c r="E119" s="164" t="s">
        <v>31</v>
      </c>
      <c r="F119" s="164" t="s">
        <v>110</v>
      </c>
      <c r="G119" s="167" t="s">
        <v>32</v>
      </c>
      <c r="H119" s="179" t="s">
        <v>33</v>
      </c>
      <c r="I119" s="145" t="s">
        <v>53</v>
      </c>
      <c r="J119" s="145" t="s">
        <v>55</v>
      </c>
      <c r="K119" s="164" t="s">
        <v>17</v>
      </c>
      <c r="L119" s="182">
        <v>1</v>
      </c>
      <c r="M119" s="183">
        <v>750716.5</v>
      </c>
      <c r="N119" s="398">
        <f t="shared" si="14"/>
        <v>750716.5</v>
      </c>
      <c r="O119" s="179" t="s">
        <v>263</v>
      </c>
      <c r="P119" s="179" t="s">
        <v>256</v>
      </c>
      <c r="Q119" s="145" t="s">
        <v>78</v>
      </c>
      <c r="R119" s="145" t="s">
        <v>13</v>
      </c>
      <c r="S119" s="145" t="s">
        <v>94</v>
      </c>
      <c r="T119" s="145" t="s">
        <v>95</v>
      </c>
      <c r="U119" s="145">
        <v>100</v>
      </c>
    </row>
    <row r="120" spans="1:21" s="180" customFormat="1" ht="61.9" customHeight="1">
      <c r="A120" s="184" t="s">
        <v>758</v>
      </c>
      <c r="B120" s="145" t="s">
        <v>9</v>
      </c>
      <c r="C120" s="145" t="s">
        <v>14</v>
      </c>
      <c r="D120" s="181" t="s">
        <v>208</v>
      </c>
      <c r="E120" s="164" t="s">
        <v>209</v>
      </c>
      <c r="F120" s="164" t="s">
        <v>210</v>
      </c>
      <c r="G120" s="132" t="s">
        <v>757</v>
      </c>
      <c r="H120" s="133" t="s">
        <v>756</v>
      </c>
      <c r="I120" s="145" t="s">
        <v>53</v>
      </c>
      <c r="J120" s="145" t="s">
        <v>60</v>
      </c>
      <c r="K120" s="164" t="s">
        <v>17</v>
      </c>
      <c r="L120" s="182">
        <v>1</v>
      </c>
      <c r="M120" s="412">
        <f>7399624-2166088</f>
        <v>5233536</v>
      </c>
      <c r="N120" s="398">
        <f t="shared" ref="N120:N121" si="15">L120*M120</f>
        <v>5233536</v>
      </c>
      <c r="O120" s="323" t="s">
        <v>254</v>
      </c>
      <c r="P120" s="323"/>
      <c r="Q120" s="324"/>
      <c r="R120" s="324"/>
      <c r="S120" s="324"/>
      <c r="T120" s="324"/>
      <c r="U120" s="324">
        <v>0</v>
      </c>
    </row>
    <row r="121" spans="1:21" s="180" customFormat="1" ht="71.25" customHeight="1">
      <c r="A121" s="184" t="s">
        <v>842</v>
      </c>
      <c r="B121" s="145" t="s">
        <v>9</v>
      </c>
      <c r="C121" s="145" t="s">
        <v>14</v>
      </c>
      <c r="D121" s="181" t="s">
        <v>841</v>
      </c>
      <c r="E121" s="164" t="s">
        <v>209</v>
      </c>
      <c r="F121" s="164" t="s">
        <v>210</v>
      </c>
      <c r="G121" s="132" t="s">
        <v>757</v>
      </c>
      <c r="H121" s="133" t="s">
        <v>756</v>
      </c>
      <c r="I121" s="145" t="s">
        <v>53</v>
      </c>
      <c r="J121" s="145" t="s">
        <v>60</v>
      </c>
      <c r="K121" s="164" t="s">
        <v>17</v>
      </c>
      <c r="L121" s="396">
        <v>1</v>
      </c>
      <c r="M121" s="413">
        <v>2166088</v>
      </c>
      <c r="N121" s="414">
        <f t="shared" si="15"/>
        <v>2166088</v>
      </c>
      <c r="O121" s="394" t="s">
        <v>263</v>
      </c>
      <c r="P121" s="394"/>
      <c r="Q121" s="395"/>
      <c r="R121" s="395"/>
      <c r="S121" s="395"/>
      <c r="T121" s="395"/>
      <c r="U121" s="395">
        <v>0</v>
      </c>
    </row>
    <row r="122" spans="1:21" s="3" customFormat="1" ht="50.45" customHeight="1">
      <c r="A122" s="93" t="s">
        <v>759</v>
      </c>
      <c r="B122" s="61" t="s">
        <v>9</v>
      </c>
      <c r="C122" s="61" t="s">
        <v>14</v>
      </c>
      <c r="D122" s="95" t="s">
        <v>224</v>
      </c>
      <c r="E122" s="96" t="s">
        <v>102</v>
      </c>
      <c r="F122" s="96" t="s">
        <v>102</v>
      </c>
      <c r="G122" s="49" t="s">
        <v>15</v>
      </c>
      <c r="H122" s="49" t="s">
        <v>16</v>
      </c>
      <c r="I122" s="61" t="s">
        <v>101</v>
      </c>
      <c r="J122" s="61"/>
      <c r="K122" s="96" t="s">
        <v>17</v>
      </c>
      <c r="L122" s="143">
        <v>1</v>
      </c>
      <c r="M122" s="144">
        <v>1500000</v>
      </c>
      <c r="N122" s="397">
        <f>L122*M122</f>
        <v>1500000</v>
      </c>
      <c r="O122" s="179" t="s">
        <v>740</v>
      </c>
      <c r="P122" s="49" t="s">
        <v>93</v>
      </c>
      <c r="Q122" s="61" t="s">
        <v>12</v>
      </c>
      <c r="R122" s="62" t="s">
        <v>13</v>
      </c>
      <c r="S122" s="62" t="s">
        <v>94</v>
      </c>
      <c r="T122" s="62" t="s">
        <v>95</v>
      </c>
      <c r="U122" s="61">
        <v>0</v>
      </c>
    </row>
    <row r="123" spans="1:21" s="3" customFormat="1" ht="72.599999999999994" customHeight="1">
      <c r="A123" s="93" t="s">
        <v>760</v>
      </c>
      <c r="B123" s="23" t="s">
        <v>9</v>
      </c>
      <c r="C123" s="23" t="s">
        <v>14</v>
      </c>
      <c r="D123" s="134" t="s">
        <v>182</v>
      </c>
      <c r="E123" s="98" t="s">
        <v>151</v>
      </c>
      <c r="F123" s="98" t="s">
        <v>151</v>
      </c>
      <c r="G123" s="35" t="s">
        <v>399</v>
      </c>
      <c r="H123" s="35" t="s">
        <v>398</v>
      </c>
      <c r="I123" s="61" t="s">
        <v>101</v>
      </c>
      <c r="J123" s="23"/>
      <c r="K123" s="98" t="s">
        <v>17</v>
      </c>
      <c r="L123" s="99">
        <v>1</v>
      </c>
      <c r="M123" s="135">
        <v>500000</v>
      </c>
      <c r="N123" s="398">
        <f>L123*M123</f>
        <v>500000</v>
      </c>
      <c r="O123" s="145" t="s">
        <v>254</v>
      </c>
      <c r="P123" s="35" t="s">
        <v>93</v>
      </c>
      <c r="Q123" s="23" t="s">
        <v>12</v>
      </c>
      <c r="R123" s="64" t="s">
        <v>13</v>
      </c>
      <c r="S123" s="64" t="s">
        <v>94</v>
      </c>
      <c r="T123" s="64" t="s">
        <v>95</v>
      </c>
      <c r="U123" s="23">
        <v>0</v>
      </c>
    </row>
    <row r="124" spans="1:21" s="3" customFormat="1" ht="71.45" customHeight="1">
      <c r="A124" s="93" t="s">
        <v>437</v>
      </c>
      <c r="B124" s="23" t="s">
        <v>46</v>
      </c>
      <c r="C124" s="23" t="s">
        <v>14</v>
      </c>
      <c r="D124" s="134" t="s">
        <v>207</v>
      </c>
      <c r="E124" s="98" t="s">
        <v>116</v>
      </c>
      <c r="F124" s="98" t="s">
        <v>116</v>
      </c>
      <c r="G124" s="185" t="s">
        <v>52</v>
      </c>
      <c r="H124" s="185" t="s">
        <v>51</v>
      </c>
      <c r="I124" s="23" t="s">
        <v>53</v>
      </c>
      <c r="J124" s="23" t="s">
        <v>62</v>
      </c>
      <c r="K124" s="98" t="s">
        <v>17</v>
      </c>
      <c r="L124" s="99">
        <v>1</v>
      </c>
      <c r="M124" s="135">
        <v>10142000</v>
      </c>
      <c r="N124" s="398">
        <f t="shared" ref="N124:N127" si="16">L124*M124</f>
        <v>10142000</v>
      </c>
      <c r="O124" s="179" t="s">
        <v>744</v>
      </c>
      <c r="P124" s="35" t="s">
        <v>122</v>
      </c>
      <c r="Q124" s="23" t="s">
        <v>121</v>
      </c>
      <c r="R124" s="64" t="s">
        <v>13</v>
      </c>
      <c r="S124" s="64" t="s">
        <v>94</v>
      </c>
      <c r="T124" s="64" t="s">
        <v>95</v>
      </c>
      <c r="U124" s="23">
        <v>0</v>
      </c>
    </row>
    <row r="125" spans="1:21" s="3" customFormat="1" ht="76.900000000000006" customHeight="1">
      <c r="A125" s="93" t="s">
        <v>438</v>
      </c>
      <c r="B125" s="23" t="s">
        <v>46</v>
      </c>
      <c r="C125" s="23" t="s">
        <v>14</v>
      </c>
      <c r="D125" s="134" t="s">
        <v>207</v>
      </c>
      <c r="E125" s="98" t="s">
        <v>116</v>
      </c>
      <c r="F125" s="98" t="s">
        <v>116</v>
      </c>
      <c r="G125" s="185" t="s">
        <v>401</v>
      </c>
      <c r="H125" s="185" t="s">
        <v>400</v>
      </c>
      <c r="I125" s="23" t="s">
        <v>53</v>
      </c>
      <c r="J125" s="23" t="s">
        <v>62</v>
      </c>
      <c r="K125" s="98" t="s">
        <v>17</v>
      </c>
      <c r="L125" s="99">
        <v>1</v>
      </c>
      <c r="M125" s="135">
        <v>8800000</v>
      </c>
      <c r="N125" s="398">
        <f t="shared" si="16"/>
        <v>8800000</v>
      </c>
      <c r="O125" s="179" t="s">
        <v>744</v>
      </c>
      <c r="P125" s="35" t="s">
        <v>122</v>
      </c>
      <c r="Q125" s="23" t="s">
        <v>121</v>
      </c>
      <c r="R125" s="64" t="s">
        <v>13</v>
      </c>
      <c r="S125" s="64" t="s">
        <v>94</v>
      </c>
      <c r="T125" s="64" t="s">
        <v>95</v>
      </c>
      <c r="U125" s="23">
        <v>0</v>
      </c>
    </row>
    <row r="126" spans="1:21" s="3" customFormat="1" ht="75" customHeight="1">
      <c r="A126" s="93" t="s">
        <v>439</v>
      </c>
      <c r="B126" s="23" t="s">
        <v>46</v>
      </c>
      <c r="C126" s="23" t="s">
        <v>14</v>
      </c>
      <c r="D126" s="134" t="s">
        <v>207</v>
      </c>
      <c r="E126" s="98" t="s">
        <v>116</v>
      </c>
      <c r="F126" s="98" t="s">
        <v>116</v>
      </c>
      <c r="G126" s="185" t="s">
        <v>611</v>
      </c>
      <c r="H126" s="185" t="s">
        <v>402</v>
      </c>
      <c r="I126" s="23" t="s">
        <v>53</v>
      </c>
      <c r="J126" s="23" t="s">
        <v>62</v>
      </c>
      <c r="K126" s="98" t="s">
        <v>17</v>
      </c>
      <c r="L126" s="99">
        <v>1</v>
      </c>
      <c r="M126" s="135">
        <v>4686000</v>
      </c>
      <c r="N126" s="398">
        <f t="shared" si="16"/>
        <v>4686000</v>
      </c>
      <c r="O126" s="179" t="s">
        <v>744</v>
      </c>
      <c r="P126" s="35" t="s">
        <v>122</v>
      </c>
      <c r="Q126" s="23" t="s">
        <v>121</v>
      </c>
      <c r="R126" s="64" t="s">
        <v>13</v>
      </c>
      <c r="S126" s="64" t="s">
        <v>94</v>
      </c>
      <c r="T126" s="64" t="s">
        <v>95</v>
      </c>
      <c r="U126" s="23">
        <v>0</v>
      </c>
    </row>
    <row r="127" spans="1:21" s="3" customFormat="1" ht="102.6" customHeight="1">
      <c r="A127" s="93" t="s">
        <v>440</v>
      </c>
      <c r="B127" s="23" t="s">
        <v>9</v>
      </c>
      <c r="C127" s="23" t="s">
        <v>14</v>
      </c>
      <c r="D127" s="134" t="s">
        <v>206</v>
      </c>
      <c r="E127" s="98" t="s">
        <v>81</v>
      </c>
      <c r="F127" s="98" t="s">
        <v>115</v>
      </c>
      <c r="G127" s="167" t="s">
        <v>205</v>
      </c>
      <c r="H127" s="185" t="s">
        <v>204</v>
      </c>
      <c r="I127" s="23" t="s">
        <v>53</v>
      </c>
      <c r="J127" s="23" t="s">
        <v>59</v>
      </c>
      <c r="K127" s="98" t="s">
        <v>17</v>
      </c>
      <c r="L127" s="99">
        <v>1</v>
      </c>
      <c r="M127" s="135">
        <v>3000000</v>
      </c>
      <c r="N127" s="398">
        <f t="shared" si="16"/>
        <v>3000000</v>
      </c>
      <c r="O127" s="179" t="s">
        <v>740</v>
      </c>
      <c r="P127" s="35" t="s">
        <v>93</v>
      </c>
      <c r="Q127" s="23" t="s">
        <v>12</v>
      </c>
      <c r="R127" s="64" t="s">
        <v>13</v>
      </c>
      <c r="S127" s="64" t="s">
        <v>94</v>
      </c>
      <c r="T127" s="64" t="s">
        <v>95</v>
      </c>
      <c r="U127" s="23">
        <v>0</v>
      </c>
    </row>
    <row r="128" spans="1:21" s="3" customFormat="1" ht="90" customHeight="1">
      <c r="A128" s="93" t="s">
        <v>441</v>
      </c>
      <c r="B128" s="23" t="s">
        <v>9</v>
      </c>
      <c r="C128" s="23" t="s">
        <v>14</v>
      </c>
      <c r="D128" s="134" t="s">
        <v>200</v>
      </c>
      <c r="E128" s="98" t="s">
        <v>201</v>
      </c>
      <c r="F128" s="98" t="s">
        <v>202</v>
      </c>
      <c r="G128" s="167" t="s">
        <v>203</v>
      </c>
      <c r="H128" s="35" t="s">
        <v>36</v>
      </c>
      <c r="I128" s="23" t="s">
        <v>53</v>
      </c>
      <c r="J128" s="23" t="s">
        <v>57</v>
      </c>
      <c r="K128" s="98" t="s">
        <v>17</v>
      </c>
      <c r="L128" s="99">
        <v>1</v>
      </c>
      <c r="M128" s="135">
        <v>1417500</v>
      </c>
      <c r="N128" s="398">
        <f>L128*M128</f>
        <v>1417500</v>
      </c>
      <c r="O128" s="179" t="s">
        <v>750</v>
      </c>
      <c r="P128" s="35" t="s">
        <v>93</v>
      </c>
      <c r="Q128" s="23" t="s">
        <v>12</v>
      </c>
      <c r="R128" s="64" t="s">
        <v>13</v>
      </c>
      <c r="S128" s="64" t="s">
        <v>94</v>
      </c>
      <c r="T128" s="64" t="s">
        <v>95</v>
      </c>
      <c r="U128" s="23">
        <v>100</v>
      </c>
    </row>
    <row r="129" spans="1:21" s="3" customFormat="1" ht="86.45" customHeight="1">
      <c r="A129" s="93" t="s">
        <v>442</v>
      </c>
      <c r="B129" s="23" t="s">
        <v>9</v>
      </c>
      <c r="C129" s="23" t="s">
        <v>14</v>
      </c>
      <c r="D129" s="131" t="s">
        <v>200</v>
      </c>
      <c r="E129" s="98" t="s">
        <v>201</v>
      </c>
      <c r="F129" s="98" t="s">
        <v>202</v>
      </c>
      <c r="G129" s="132" t="s">
        <v>696</v>
      </c>
      <c r="H129" s="81" t="s">
        <v>695</v>
      </c>
      <c r="I129" s="145" t="s">
        <v>53</v>
      </c>
      <c r="J129" s="23" t="s">
        <v>57</v>
      </c>
      <c r="K129" s="98" t="s">
        <v>17</v>
      </c>
      <c r="L129" s="83">
        <v>1</v>
      </c>
      <c r="M129" s="84">
        <v>282600</v>
      </c>
      <c r="N129" s="415">
        <f>L129*M129</f>
        <v>282600</v>
      </c>
      <c r="O129" s="133" t="s">
        <v>750</v>
      </c>
      <c r="P129" s="81"/>
      <c r="Q129" s="82"/>
      <c r="R129" s="85"/>
      <c r="S129" s="85"/>
      <c r="T129" s="85"/>
      <c r="U129" s="82">
        <v>100</v>
      </c>
    </row>
    <row r="130" spans="1:21" s="3" customFormat="1" ht="53.45" customHeight="1">
      <c r="A130" s="93" t="s">
        <v>443</v>
      </c>
      <c r="B130" s="23" t="s">
        <v>9</v>
      </c>
      <c r="C130" s="23" t="s">
        <v>14</v>
      </c>
      <c r="D130" s="134" t="s">
        <v>183</v>
      </c>
      <c r="E130" s="98" t="s">
        <v>112</v>
      </c>
      <c r="F130" s="98" t="s">
        <v>112</v>
      </c>
      <c r="G130" s="35" t="s">
        <v>184</v>
      </c>
      <c r="H130" s="98" t="s">
        <v>112</v>
      </c>
      <c r="I130" s="23" t="s">
        <v>53</v>
      </c>
      <c r="J130" s="23" t="s">
        <v>56</v>
      </c>
      <c r="K130" s="98" t="s">
        <v>17</v>
      </c>
      <c r="L130" s="99">
        <v>1</v>
      </c>
      <c r="M130" s="135">
        <v>900000</v>
      </c>
      <c r="N130" s="398">
        <f>L130*M130</f>
        <v>900000</v>
      </c>
      <c r="O130" s="133" t="s">
        <v>750</v>
      </c>
      <c r="P130" s="35" t="s">
        <v>93</v>
      </c>
      <c r="Q130" s="23" t="s">
        <v>12</v>
      </c>
      <c r="R130" s="64" t="s">
        <v>13</v>
      </c>
      <c r="S130" s="64" t="s">
        <v>94</v>
      </c>
      <c r="T130" s="64" t="s">
        <v>95</v>
      </c>
      <c r="U130" s="23">
        <v>0</v>
      </c>
    </row>
    <row r="131" spans="1:21" s="3" customFormat="1" ht="60.6" customHeight="1">
      <c r="A131" s="93" t="s">
        <v>444</v>
      </c>
      <c r="B131" s="23" t="s">
        <v>9</v>
      </c>
      <c r="C131" s="23" t="s">
        <v>14</v>
      </c>
      <c r="D131" s="134" t="s">
        <v>183</v>
      </c>
      <c r="E131" s="98" t="s">
        <v>112</v>
      </c>
      <c r="F131" s="98" t="s">
        <v>112</v>
      </c>
      <c r="G131" s="35" t="s">
        <v>184</v>
      </c>
      <c r="H131" s="98" t="s">
        <v>112</v>
      </c>
      <c r="I131" s="23" t="s">
        <v>53</v>
      </c>
      <c r="J131" s="23" t="s">
        <v>56</v>
      </c>
      <c r="K131" s="98" t="s">
        <v>17</v>
      </c>
      <c r="L131" s="99">
        <v>1</v>
      </c>
      <c r="M131" s="135">
        <v>50000</v>
      </c>
      <c r="N131" s="398">
        <f t="shared" ref="N131:N132" si="17">L131*M131</f>
        <v>50000</v>
      </c>
      <c r="O131" s="133" t="s">
        <v>750</v>
      </c>
      <c r="P131" s="35" t="s">
        <v>93</v>
      </c>
      <c r="Q131" s="23" t="s">
        <v>12</v>
      </c>
      <c r="R131" s="64" t="s">
        <v>13</v>
      </c>
      <c r="S131" s="64" t="s">
        <v>94</v>
      </c>
      <c r="T131" s="64" t="s">
        <v>95</v>
      </c>
      <c r="U131" s="23">
        <v>0</v>
      </c>
    </row>
    <row r="132" spans="1:21" s="3" customFormat="1" ht="57" customHeight="1">
      <c r="A132" s="93" t="s">
        <v>445</v>
      </c>
      <c r="B132" s="23" t="s">
        <v>9</v>
      </c>
      <c r="C132" s="23" t="s">
        <v>14</v>
      </c>
      <c r="D132" s="134" t="s">
        <v>183</v>
      </c>
      <c r="E132" s="98" t="s">
        <v>112</v>
      </c>
      <c r="F132" s="98" t="s">
        <v>112</v>
      </c>
      <c r="G132" s="35" t="s">
        <v>184</v>
      </c>
      <c r="H132" s="98" t="s">
        <v>112</v>
      </c>
      <c r="I132" s="23" t="s">
        <v>53</v>
      </c>
      <c r="J132" s="23" t="s">
        <v>56</v>
      </c>
      <c r="K132" s="98" t="s">
        <v>17</v>
      </c>
      <c r="L132" s="99">
        <v>1</v>
      </c>
      <c r="M132" s="135">
        <v>50000</v>
      </c>
      <c r="N132" s="398">
        <f t="shared" si="17"/>
        <v>50000</v>
      </c>
      <c r="O132" s="133" t="s">
        <v>750</v>
      </c>
      <c r="P132" s="35" t="s">
        <v>93</v>
      </c>
      <c r="Q132" s="23" t="s">
        <v>12</v>
      </c>
      <c r="R132" s="64" t="s">
        <v>13</v>
      </c>
      <c r="S132" s="64" t="s">
        <v>94</v>
      </c>
      <c r="T132" s="64" t="s">
        <v>95</v>
      </c>
      <c r="U132" s="23">
        <v>0</v>
      </c>
    </row>
    <row r="133" spans="1:21" s="3" customFormat="1" ht="61.9" customHeight="1">
      <c r="A133" s="93" t="s">
        <v>446</v>
      </c>
      <c r="B133" s="72" t="s">
        <v>9</v>
      </c>
      <c r="C133" s="72" t="s">
        <v>14</v>
      </c>
      <c r="D133" s="136" t="s">
        <v>198</v>
      </c>
      <c r="E133" s="137" t="s">
        <v>113</v>
      </c>
      <c r="F133" s="137" t="s">
        <v>113</v>
      </c>
      <c r="G133" s="138" t="s">
        <v>49</v>
      </c>
      <c r="H133" s="139" t="s">
        <v>50</v>
      </c>
      <c r="I133" s="23" t="s">
        <v>53</v>
      </c>
      <c r="J133" s="67" t="s">
        <v>56</v>
      </c>
      <c r="K133" s="140" t="s">
        <v>17</v>
      </c>
      <c r="L133" s="141">
        <v>1</v>
      </c>
      <c r="M133" s="142">
        <v>12645900</v>
      </c>
      <c r="N133" s="416">
        <f t="shared" ref="N133:N135" si="18">L133*M133</f>
        <v>12645900</v>
      </c>
      <c r="O133" s="133" t="s">
        <v>750</v>
      </c>
      <c r="P133" s="68" t="s">
        <v>122</v>
      </c>
      <c r="Q133" s="67" t="s">
        <v>121</v>
      </c>
      <c r="R133" s="69" t="s">
        <v>13</v>
      </c>
      <c r="S133" s="69" t="s">
        <v>94</v>
      </c>
      <c r="T133" s="69" t="s">
        <v>95</v>
      </c>
      <c r="U133" s="67">
        <v>100</v>
      </c>
    </row>
    <row r="134" spans="1:21" s="180" customFormat="1" ht="92.45" customHeight="1">
      <c r="A134" s="184" t="s">
        <v>447</v>
      </c>
      <c r="B134" s="145" t="s">
        <v>9</v>
      </c>
      <c r="C134" s="145" t="s">
        <v>14</v>
      </c>
      <c r="D134" s="181" t="s">
        <v>199</v>
      </c>
      <c r="E134" s="164" t="s">
        <v>114</v>
      </c>
      <c r="F134" s="164" t="s">
        <v>114</v>
      </c>
      <c r="G134" s="167" t="s">
        <v>697</v>
      </c>
      <c r="H134" s="179" t="s">
        <v>612</v>
      </c>
      <c r="I134" s="145" t="s">
        <v>53</v>
      </c>
      <c r="J134" s="145" t="s">
        <v>66</v>
      </c>
      <c r="K134" s="164" t="s">
        <v>17</v>
      </c>
      <c r="L134" s="182">
        <v>1</v>
      </c>
      <c r="M134" s="183">
        <v>61160</v>
      </c>
      <c r="N134" s="398">
        <f t="shared" si="18"/>
        <v>61160</v>
      </c>
      <c r="O134" s="179" t="s">
        <v>254</v>
      </c>
      <c r="P134" s="179" t="s">
        <v>122</v>
      </c>
      <c r="Q134" s="145" t="s">
        <v>121</v>
      </c>
      <c r="R134" s="145" t="s">
        <v>13</v>
      </c>
      <c r="S134" s="145" t="s">
        <v>94</v>
      </c>
      <c r="T134" s="145" t="s">
        <v>95</v>
      </c>
      <c r="U134" s="145">
        <v>100</v>
      </c>
    </row>
    <row r="135" spans="1:21" s="180" customFormat="1" ht="55.9" customHeight="1">
      <c r="A135" s="184" t="s">
        <v>448</v>
      </c>
      <c r="B135" s="73" t="s">
        <v>9</v>
      </c>
      <c r="C135" s="73" t="s">
        <v>14</v>
      </c>
      <c r="D135" s="318" t="s">
        <v>453</v>
      </c>
      <c r="E135" s="319" t="s">
        <v>454</v>
      </c>
      <c r="F135" s="319" t="s">
        <v>454</v>
      </c>
      <c r="G135" s="320" t="s">
        <v>34</v>
      </c>
      <c r="H135" s="317" t="s">
        <v>35</v>
      </c>
      <c r="I135" s="73" t="s">
        <v>53</v>
      </c>
      <c r="J135" s="73" t="s">
        <v>66</v>
      </c>
      <c r="K135" s="319" t="s">
        <v>17</v>
      </c>
      <c r="L135" s="321">
        <v>1</v>
      </c>
      <c r="M135" s="322">
        <v>921600</v>
      </c>
      <c r="N135" s="409">
        <f t="shared" si="18"/>
        <v>921600</v>
      </c>
      <c r="O135" s="317" t="s">
        <v>755</v>
      </c>
      <c r="P135" s="317" t="s">
        <v>122</v>
      </c>
      <c r="Q135" s="73" t="s">
        <v>121</v>
      </c>
      <c r="R135" s="73" t="s">
        <v>13</v>
      </c>
      <c r="S135" s="73" t="s">
        <v>94</v>
      </c>
      <c r="T135" s="73" t="s">
        <v>95</v>
      </c>
      <c r="U135" s="73">
        <v>100</v>
      </c>
    </row>
    <row r="136" spans="1:21" s="180" customFormat="1" ht="63.6" customHeight="1">
      <c r="A136" s="184" t="s">
        <v>449</v>
      </c>
      <c r="B136" s="145" t="s">
        <v>9</v>
      </c>
      <c r="C136" s="145" t="s">
        <v>14</v>
      </c>
      <c r="D136" s="181" t="s">
        <v>197</v>
      </c>
      <c r="E136" s="164" t="s">
        <v>111</v>
      </c>
      <c r="F136" s="164" t="s">
        <v>111</v>
      </c>
      <c r="G136" s="167" t="s">
        <v>20</v>
      </c>
      <c r="H136" s="179" t="s">
        <v>21</v>
      </c>
      <c r="I136" s="145" t="s">
        <v>53</v>
      </c>
      <c r="J136" s="145" t="s">
        <v>70</v>
      </c>
      <c r="K136" s="164" t="s">
        <v>17</v>
      </c>
      <c r="L136" s="182">
        <v>1</v>
      </c>
      <c r="M136" s="417">
        <v>127995000</v>
      </c>
      <c r="N136" s="398">
        <f t="shared" ref="N136" si="19">L136*M136</f>
        <v>127995000</v>
      </c>
      <c r="O136" s="179" t="s">
        <v>750</v>
      </c>
      <c r="P136" s="179" t="s">
        <v>93</v>
      </c>
      <c r="Q136" s="145" t="s">
        <v>12</v>
      </c>
      <c r="R136" s="145" t="s">
        <v>13</v>
      </c>
      <c r="S136" s="145" t="s">
        <v>94</v>
      </c>
      <c r="T136" s="145" t="s">
        <v>95</v>
      </c>
      <c r="U136" s="145">
        <v>0</v>
      </c>
    </row>
    <row r="137" spans="1:21" s="180" customFormat="1" ht="54" customHeight="1">
      <c r="A137" s="184" t="s">
        <v>468</v>
      </c>
      <c r="B137" s="145" t="s">
        <v>9</v>
      </c>
      <c r="C137" s="145" t="s">
        <v>14</v>
      </c>
      <c r="D137" s="316" t="s">
        <v>215</v>
      </c>
      <c r="E137" s="316" t="s">
        <v>118</v>
      </c>
      <c r="F137" s="316" t="s">
        <v>118</v>
      </c>
      <c r="G137" s="167" t="s">
        <v>39</v>
      </c>
      <c r="H137" s="179" t="s">
        <v>127</v>
      </c>
      <c r="I137" s="145" t="s">
        <v>54</v>
      </c>
      <c r="J137" s="145"/>
      <c r="K137" s="164" t="s">
        <v>17</v>
      </c>
      <c r="L137" s="182">
        <v>1</v>
      </c>
      <c r="M137" s="183">
        <v>8400000</v>
      </c>
      <c r="N137" s="398">
        <f t="shared" ref="N137:N138" si="20">L137*M137</f>
        <v>8400000</v>
      </c>
      <c r="O137" s="179" t="s">
        <v>740</v>
      </c>
      <c r="P137" s="179" t="s">
        <v>93</v>
      </c>
      <c r="Q137" s="145" t="s">
        <v>12</v>
      </c>
      <c r="R137" s="145" t="s">
        <v>13</v>
      </c>
      <c r="S137" s="145" t="s">
        <v>94</v>
      </c>
      <c r="T137" s="145" t="s">
        <v>95</v>
      </c>
      <c r="U137" s="145">
        <v>0</v>
      </c>
    </row>
    <row r="138" spans="1:21" s="180" customFormat="1" ht="49.15" customHeight="1">
      <c r="A138" s="184" t="s">
        <v>469</v>
      </c>
      <c r="B138" s="145" t="s">
        <v>9</v>
      </c>
      <c r="C138" s="145" t="s">
        <v>14</v>
      </c>
      <c r="D138" s="316" t="s">
        <v>215</v>
      </c>
      <c r="E138" s="316" t="s">
        <v>118</v>
      </c>
      <c r="F138" s="316" t="s">
        <v>118</v>
      </c>
      <c r="G138" s="167" t="s">
        <v>126</v>
      </c>
      <c r="H138" s="179" t="s">
        <v>741</v>
      </c>
      <c r="I138" s="145" t="s">
        <v>54</v>
      </c>
      <c r="J138" s="145"/>
      <c r="K138" s="164" t="s">
        <v>17</v>
      </c>
      <c r="L138" s="182">
        <v>1</v>
      </c>
      <c r="M138" s="183">
        <v>1800000</v>
      </c>
      <c r="N138" s="398">
        <f t="shared" si="20"/>
        <v>1800000</v>
      </c>
      <c r="O138" s="179" t="s">
        <v>740</v>
      </c>
      <c r="P138" s="179" t="s">
        <v>93</v>
      </c>
      <c r="Q138" s="145" t="s">
        <v>12</v>
      </c>
      <c r="R138" s="145" t="s">
        <v>13</v>
      </c>
      <c r="S138" s="145" t="s">
        <v>94</v>
      </c>
      <c r="T138" s="145" t="s">
        <v>95</v>
      </c>
      <c r="U138" s="145">
        <v>0</v>
      </c>
    </row>
    <row r="139" spans="1:21" s="180" customFormat="1" ht="85.15" customHeight="1">
      <c r="A139" s="184" t="s">
        <v>475</v>
      </c>
      <c r="B139" s="145" t="s">
        <v>9</v>
      </c>
      <c r="C139" s="145" t="s">
        <v>14</v>
      </c>
      <c r="D139" s="418" t="s">
        <v>816</v>
      </c>
      <c r="E139" s="419" t="s">
        <v>817</v>
      </c>
      <c r="F139" s="419" t="s">
        <v>817</v>
      </c>
      <c r="G139" s="419" t="s">
        <v>818</v>
      </c>
      <c r="H139" s="419" t="s">
        <v>817</v>
      </c>
      <c r="I139" s="145" t="s">
        <v>54</v>
      </c>
      <c r="J139" s="309"/>
      <c r="K139" s="164" t="s">
        <v>17</v>
      </c>
      <c r="L139" s="420">
        <v>1</v>
      </c>
      <c r="M139" s="421">
        <v>400000</v>
      </c>
      <c r="N139" s="422">
        <f t="shared" ref="N139:N141" si="21">L139*M139</f>
        <v>400000</v>
      </c>
      <c r="O139" s="310" t="s">
        <v>819</v>
      </c>
      <c r="P139" s="310"/>
      <c r="Q139" s="309"/>
      <c r="R139" s="309"/>
      <c r="S139" s="309"/>
      <c r="T139" s="309"/>
      <c r="U139" s="309">
        <v>0</v>
      </c>
    </row>
    <row r="140" spans="1:21" s="180" customFormat="1" ht="87" customHeight="1">
      <c r="A140" s="184" t="s">
        <v>476</v>
      </c>
      <c r="B140" s="145" t="s">
        <v>9</v>
      </c>
      <c r="C140" s="145" t="s">
        <v>14</v>
      </c>
      <c r="D140" s="418" t="s">
        <v>816</v>
      </c>
      <c r="E140" s="419" t="s">
        <v>817</v>
      </c>
      <c r="F140" s="419" t="s">
        <v>817</v>
      </c>
      <c r="G140" s="419" t="s">
        <v>818</v>
      </c>
      <c r="H140" s="419" t="s">
        <v>817</v>
      </c>
      <c r="I140" s="145" t="s">
        <v>54</v>
      </c>
      <c r="J140" s="295"/>
      <c r="K140" s="164" t="s">
        <v>17</v>
      </c>
      <c r="L140" s="182">
        <v>1</v>
      </c>
      <c r="M140" s="306">
        <v>190000</v>
      </c>
      <c r="N140" s="422">
        <f t="shared" si="21"/>
        <v>190000</v>
      </c>
      <c r="O140" s="298" t="s">
        <v>819</v>
      </c>
      <c r="P140" s="298"/>
      <c r="Q140" s="295"/>
      <c r="R140" s="295"/>
      <c r="S140" s="295"/>
      <c r="T140" s="295"/>
      <c r="U140" s="145">
        <v>0</v>
      </c>
    </row>
    <row r="141" spans="1:21" s="180" customFormat="1" ht="87.6" customHeight="1">
      <c r="A141" s="184" t="s">
        <v>477</v>
      </c>
      <c r="B141" s="145" t="s">
        <v>9</v>
      </c>
      <c r="C141" s="145" t="s">
        <v>14</v>
      </c>
      <c r="D141" s="418" t="s">
        <v>816</v>
      </c>
      <c r="E141" s="419" t="s">
        <v>817</v>
      </c>
      <c r="F141" s="419" t="s">
        <v>817</v>
      </c>
      <c r="G141" s="419" t="s">
        <v>818</v>
      </c>
      <c r="H141" s="419" t="s">
        <v>817</v>
      </c>
      <c r="I141" s="145" t="s">
        <v>54</v>
      </c>
      <c r="J141" s="295"/>
      <c r="K141" s="164" t="s">
        <v>17</v>
      </c>
      <c r="L141" s="182">
        <v>1</v>
      </c>
      <c r="M141" s="306">
        <v>500000</v>
      </c>
      <c r="N141" s="422">
        <f t="shared" si="21"/>
        <v>500000</v>
      </c>
      <c r="O141" s="298" t="s">
        <v>819</v>
      </c>
      <c r="P141" s="298"/>
      <c r="Q141" s="295"/>
      <c r="R141" s="295"/>
      <c r="S141" s="295"/>
      <c r="T141" s="295"/>
      <c r="U141" s="145">
        <v>0</v>
      </c>
    </row>
    <row r="142" spans="1:21" s="180" customFormat="1" ht="56.45" customHeight="1">
      <c r="A142" s="184" t="s">
        <v>618</v>
      </c>
      <c r="B142" s="30"/>
      <c r="C142" s="30"/>
      <c r="D142" s="311" t="s">
        <v>789</v>
      </c>
      <c r="E142" s="311"/>
      <c r="F142" s="311"/>
      <c r="G142" s="305"/>
      <c r="H142" s="304" t="s">
        <v>418</v>
      </c>
      <c r="I142" s="30"/>
      <c r="J142" s="295"/>
      <c r="K142" s="164"/>
      <c r="L142" s="182"/>
      <c r="M142" s="306"/>
      <c r="N142" s="28"/>
      <c r="O142" s="298"/>
      <c r="P142" s="298"/>
      <c r="Q142" s="295"/>
      <c r="R142" s="295"/>
      <c r="S142" s="295"/>
      <c r="T142" s="295"/>
      <c r="U142" s="145"/>
    </row>
    <row r="143" spans="1:21" s="180" customFormat="1" ht="73.150000000000006" customHeight="1">
      <c r="A143" s="184" t="s">
        <v>619</v>
      </c>
      <c r="B143" s="309" t="s">
        <v>9</v>
      </c>
      <c r="C143" s="75" t="s">
        <v>14</v>
      </c>
      <c r="D143" s="312" t="s">
        <v>494</v>
      </c>
      <c r="E143" s="312" t="s">
        <v>495</v>
      </c>
      <c r="F143" s="312" t="s">
        <v>495</v>
      </c>
      <c r="G143" s="307" t="s">
        <v>496</v>
      </c>
      <c r="H143" s="308" t="s">
        <v>739</v>
      </c>
      <c r="I143" s="75" t="s">
        <v>54</v>
      </c>
      <c r="J143" s="313"/>
      <c r="K143" s="313" t="s">
        <v>17</v>
      </c>
      <c r="L143" s="314">
        <v>1</v>
      </c>
      <c r="M143" s="313">
        <v>2400000</v>
      </c>
      <c r="N143" s="28">
        <f t="shared" ref="N143:N145" si="22">L143*M143</f>
        <v>2400000</v>
      </c>
      <c r="O143" s="314" t="s">
        <v>746</v>
      </c>
      <c r="P143" s="314"/>
      <c r="Q143" s="315"/>
      <c r="R143" s="315"/>
      <c r="S143" s="315"/>
      <c r="T143" s="315"/>
      <c r="U143" s="314">
        <v>0</v>
      </c>
    </row>
    <row r="144" spans="1:21" s="180" customFormat="1" ht="46.9" customHeight="1">
      <c r="A144" s="184" t="s">
        <v>620</v>
      </c>
      <c r="B144" s="309" t="s">
        <v>9</v>
      </c>
      <c r="C144" s="75" t="s">
        <v>14</v>
      </c>
      <c r="D144" s="311" t="s">
        <v>698</v>
      </c>
      <c r="E144" s="311" t="s">
        <v>699</v>
      </c>
      <c r="F144" s="311" t="s">
        <v>699</v>
      </c>
      <c r="G144" s="305" t="s">
        <v>700</v>
      </c>
      <c r="H144" s="304" t="s">
        <v>417</v>
      </c>
      <c r="I144" s="75" t="s">
        <v>54</v>
      </c>
      <c r="J144" s="295"/>
      <c r="K144" s="164" t="s">
        <v>17</v>
      </c>
      <c r="L144" s="182">
        <v>1</v>
      </c>
      <c r="M144" s="306">
        <v>3000000</v>
      </c>
      <c r="N144" s="28">
        <f t="shared" si="22"/>
        <v>3000000</v>
      </c>
      <c r="O144" s="298" t="s">
        <v>740</v>
      </c>
      <c r="P144" s="298"/>
      <c r="Q144" s="295"/>
      <c r="R144" s="295"/>
      <c r="S144" s="295"/>
      <c r="T144" s="295"/>
      <c r="U144" s="145">
        <v>0</v>
      </c>
    </row>
    <row r="145" spans="1:21" s="180" customFormat="1" ht="45.6" customHeight="1">
      <c r="A145" s="184" t="s">
        <v>621</v>
      </c>
      <c r="B145" s="309" t="s">
        <v>9</v>
      </c>
      <c r="C145" s="75" t="s">
        <v>14</v>
      </c>
      <c r="D145" s="304" t="s">
        <v>701</v>
      </c>
      <c r="E145" s="304" t="s">
        <v>702</v>
      </c>
      <c r="F145" s="304" t="s">
        <v>702</v>
      </c>
      <c r="G145" s="305" t="s">
        <v>703</v>
      </c>
      <c r="H145" s="304" t="s">
        <v>419</v>
      </c>
      <c r="I145" s="75" t="s">
        <v>54</v>
      </c>
      <c r="J145" s="295"/>
      <c r="K145" s="164" t="s">
        <v>17</v>
      </c>
      <c r="L145" s="182">
        <v>1</v>
      </c>
      <c r="M145" s="306">
        <v>1920000</v>
      </c>
      <c r="N145" s="28">
        <f t="shared" si="22"/>
        <v>1920000</v>
      </c>
      <c r="O145" s="298" t="s">
        <v>748</v>
      </c>
      <c r="P145" s="298"/>
      <c r="Q145" s="295"/>
      <c r="R145" s="295"/>
      <c r="S145" s="295"/>
      <c r="T145" s="295"/>
      <c r="U145" s="145">
        <v>0</v>
      </c>
    </row>
    <row r="146" spans="1:21" s="180" customFormat="1" ht="45">
      <c r="A146" s="184" t="s">
        <v>482</v>
      </c>
      <c r="B146" s="257" t="s">
        <v>9</v>
      </c>
      <c r="C146" s="97" t="s">
        <v>14</v>
      </c>
      <c r="D146" s="97" t="s">
        <v>405</v>
      </c>
      <c r="E146" s="97" t="s">
        <v>406</v>
      </c>
      <c r="F146" s="97" t="s">
        <v>406</v>
      </c>
      <c r="G146" s="97" t="s">
        <v>407</v>
      </c>
      <c r="H146" s="258" t="s">
        <v>408</v>
      </c>
      <c r="I146" s="257" t="s">
        <v>54</v>
      </c>
      <c r="J146" s="259"/>
      <c r="K146" s="260" t="s">
        <v>17</v>
      </c>
      <c r="L146" s="261">
        <v>1</v>
      </c>
      <c r="M146" s="256">
        <v>1500000</v>
      </c>
      <c r="N146" s="402">
        <f t="shared" ref="N146:N152" si="23">L146*M146</f>
        <v>1500000</v>
      </c>
      <c r="O146" s="258" t="s">
        <v>263</v>
      </c>
      <c r="P146" s="259"/>
      <c r="Q146" s="259"/>
      <c r="R146" s="259"/>
      <c r="S146" s="259"/>
      <c r="T146" s="259"/>
      <c r="U146" s="145">
        <v>0</v>
      </c>
    </row>
    <row r="147" spans="1:21" s="303" customFormat="1" ht="89.25" customHeight="1">
      <c r="A147" s="184" t="s">
        <v>483</v>
      </c>
      <c r="B147" s="295" t="s">
        <v>9</v>
      </c>
      <c r="C147" s="295" t="s">
        <v>14</v>
      </c>
      <c r="D147" s="296" t="s">
        <v>200</v>
      </c>
      <c r="E147" s="297" t="s">
        <v>201</v>
      </c>
      <c r="F147" s="297" t="s">
        <v>202</v>
      </c>
      <c r="G147" s="298" t="s">
        <v>766</v>
      </c>
      <c r="H147" s="298" t="s">
        <v>264</v>
      </c>
      <c r="I147" s="295" t="s">
        <v>53</v>
      </c>
      <c r="J147" s="295" t="s">
        <v>455</v>
      </c>
      <c r="K147" s="297" t="s">
        <v>17</v>
      </c>
      <c r="L147" s="299">
        <v>1</v>
      </c>
      <c r="M147" s="300">
        <v>355874</v>
      </c>
      <c r="N147" s="423">
        <f t="shared" si="23"/>
        <v>355874</v>
      </c>
      <c r="O147" s="258" t="s">
        <v>750</v>
      </c>
      <c r="P147" s="301" t="s">
        <v>93</v>
      </c>
      <c r="Q147" s="302" t="s">
        <v>12</v>
      </c>
      <c r="R147" s="302" t="s">
        <v>13</v>
      </c>
      <c r="S147" s="302" t="s">
        <v>94</v>
      </c>
      <c r="T147" s="302" t="s">
        <v>95</v>
      </c>
      <c r="U147" s="295">
        <v>0</v>
      </c>
    </row>
    <row r="148" spans="1:21" s="3" customFormat="1" ht="90">
      <c r="A148" s="93" t="s">
        <v>484</v>
      </c>
      <c r="B148" s="56" t="s">
        <v>9</v>
      </c>
      <c r="C148" s="75" t="s">
        <v>14</v>
      </c>
      <c r="D148" s="95" t="s">
        <v>185</v>
      </c>
      <c r="E148" s="96" t="s">
        <v>103</v>
      </c>
      <c r="F148" s="96" t="s">
        <v>103</v>
      </c>
      <c r="G148" s="97" t="s">
        <v>704</v>
      </c>
      <c r="H148" s="43" t="s">
        <v>613</v>
      </c>
      <c r="I148" s="74" t="s">
        <v>53</v>
      </c>
      <c r="J148" s="74" t="s">
        <v>65</v>
      </c>
      <c r="K148" s="98" t="s">
        <v>17</v>
      </c>
      <c r="L148" s="99">
        <v>1</v>
      </c>
      <c r="M148" s="100">
        <v>10881211</v>
      </c>
      <c r="N148" s="423">
        <f t="shared" si="23"/>
        <v>10881211</v>
      </c>
      <c r="O148" s="40" t="s">
        <v>254</v>
      </c>
      <c r="P148" s="66"/>
      <c r="Q148" s="66"/>
      <c r="R148" s="66"/>
      <c r="S148" s="66"/>
      <c r="T148" s="66"/>
      <c r="U148" s="23">
        <v>0</v>
      </c>
    </row>
    <row r="149" spans="1:21" s="3" customFormat="1" ht="132" customHeight="1">
      <c r="A149" s="93" t="s">
        <v>485</v>
      </c>
      <c r="B149" s="54" t="s">
        <v>9</v>
      </c>
      <c r="C149" s="54" t="s">
        <v>14</v>
      </c>
      <c r="D149" s="292" t="s">
        <v>214</v>
      </c>
      <c r="E149" s="113" t="s">
        <v>41</v>
      </c>
      <c r="F149" s="113" t="s">
        <v>42</v>
      </c>
      <c r="G149" s="293" t="s">
        <v>43</v>
      </c>
      <c r="H149" s="293" t="s">
        <v>142</v>
      </c>
      <c r="I149" s="54" t="s">
        <v>53</v>
      </c>
      <c r="J149" s="54" t="s">
        <v>61</v>
      </c>
      <c r="K149" s="113" t="s">
        <v>17</v>
      </c>
      <c r="L149" s="251">
        <v>1</v>
      </c>
      <c r="M149" s="294">
        <v>58035</v>
      </c>
      <c r="N149" s="402">
        <f t="shared" si="23"/>
        <v>58035</v>
      </c>
      <c r="O149" s="258" t="s">
        <v>746</v>
      </c>
      <c r="P149" s="40" t="s">
        <v>93</v>
      </c>
      <c r="Q149" s="54" t="s">
        <v>12</v>
      </c>
      <c r="R149" s="55" t="s">
        <v>13</v>
      </c>
      <c r="S149" s="55" t="s">
        <v>94</v>
      </c>
      <c r="T149" s="55" t="s">
        <v>95</v>
      </c>
      <c r="U149" s="54">
        <v>100</v>
      </c>
    </row>
    <row r="150" spans="1:21" s="180" customFormat="1" ht="63" customHeight="1">
      <c r="A150" s="179" t="s">
        <v>486</v>
      </c>
      <c r="B150" s="145" t="s">
        <v>9</v>
      </c>
      <c r="C150" s="145" t="s">
        <v>14</v>
      </c>
      <c r="D150" s="181" t="s">
        <v>768</v>
      </c>
      <c r="E150" s="164" t="s">
        <v>117</v>
      </c>
      <c r="F150" s="164" t="s">
        <v>117</v>
      </c>
      <c r="G150" s="167" t="s">
        <v>38</v>
      </c>
      <c r="H150" s="179" t="s">
        <v>37</v>
      </c>
      <c r="I150" s="145" t="s">
        <v>53</v>
      </c>
      <c r="J150" s="145" t="s">
        <v>58</v>
      </c>
      <c r="K150" s="164" t="s">
        <v>17</v>
      </c>
      <c r="L150" s="182">
        <v>1</v>
      </c>
      <c r="M150" s="183">
        <v>152460</v>
      </c>
      <c r="N150" s="398">
        <f t="shared" si="23"/>
        <v>152460</v>
      </c>
      <c r="O150" s="179" t="s">
        <v>750</v>
      </c>
      <c r="P150" s="179" t="s">
        <v>120</v>
      </c>
      <c r="Q150" s="145" t="s">
        <v>28</v>
      </c>
      <c r="R150" s="145" t="s">
        <v>13</v>
      </c>
      <c r="S150" s="145" t="s">
        <v>94</v>
      </c>
      <c r="T150" s="145" t="s">
        <v>95</v>
      </c>
      <c r="U150" s="145">
        <v>0</v>
      </c>
    </row>
    <row r="151" spans="1:21" s="180" customFormat="1" ht="45">
      <c r="A151" s="179" t="s">
        <v>622</v>
      </c>
      <c r="B151" s="257" t="s">
        <v>9</v>
      </c>
      <c r="C151" s="97" t="s">
        <v>14</v>
      </c>
      <c r="D151" s="97" t="s">
        <v>409</v>
      </c>
      <c r="E151" s="97" t="s">
        <v>410</v>
      </c>
      <c r="F151" s="97" t="s">
        <v>410</v>
      </c>
      <c r="G151" s="97" t="s">
        <v>411</v>
      </c>
      <c r="H151" s="258" t="s">
        <v>412</v>
      </c>
      <c r="I151" s="257" t="s">
        <v>54</v>
      </c>
      <c r="J151" s="259"/>
      <c r="K151" s="260" t="s">
        <v>17</v>
      </c>
      <c r="L151" s="261">
        <v>1</v>
      </c>
      <c r="M151" s="256">
        <v>178571</v>
      </c>
      <c r="N151" s="402">
        <f t="shared" si="23"/>
        <v>178571</v>
      </c>
      <c r="O151" s="258" t="s">
        <v>263</v>
      </c>
      <c r="P151" s="259"/>
      <c r="Q151" s="259"/>
      <c r="R151" s="259"/>
      <c r="S151" s="259"/>
      <c r="T151" s="259"/>
      <c r="U151" s="259">
        <v>0</v>
      </c>
    </row>
    <row r="152" spans="1:21" s="180" customFormat="1" ht="79.5" customHeight="1">
      <c r="A152" s="179" t="s">
        <v>623</v>
      </c>
      <c r="B152" s="145" t="s">
        <v>9</v>
      </c>
      <c r="C152" s="263" t="s">
        <v>14</v>
      </c>
      <c r="D152" s="155" t="s">
        <v>497</v>
      </c>
      <c r="E152" s="155" t="s">
        <v>67</v>
      </c>
      <c r="F152" s="155" t="s">
        <v>67</v>
      </c>
      <c r="G152" s="264" t="s">
        <v>69</v>
      </c>
      <c r="H152" s="155" t="s">
        <v>68</v>
      </c>
      <c r="I152" s="263" t="s">
        <v>53</v>
      </c>
      <c r="J152" s="263" t="s">
        <v>65</v>
      </c>
      <c r="K152" s="265" t="s">
        <v>17</v>
      </c>
      <c r="L152" s="266">
        <v>1</v>
      </c>
      <c r="M152" s="262">
        <v>8314941</v>
      </c>
      <c r="N152" s="159">
        <f t="shared" si="23"/>
        <v>8314941</v>
      </c>
      <c r="O152" s="179" t="s">
        <v>750</v>
      </c>
      <c r="P152" s="267"/>
      <c r="Q152" s="263"/>
      <c r="R152" s="263"/>
      <c r="S152" s="263"/>
      <c r="T152" s="263"/>
      <c r="U152" s="263">
        <v>50</v>
      </c>
    </row>
    <row r="153" spans="1:21" s="180" customFormat="1" ht="75" customHeight="1">
      <c r="A153" s="179" t="s">
        <v>624</v>
      </c>
      <c r="B153" s="145" t="s">
        <v>9</v>
      </c>
      <c r="C153" s="145" t="s">
        <v>14</v>
      </c>
      <c r="D153" s="268" t="s">
        <v>193</v>
      </c>
      <c r="E153" s="268" t="s">
        <v>109</v>
      </c>
      <c r="F153" s="268" t="s">
        <v>109</v>
      </c>
      <c r="G153" s="199" t="s">
        <v>119</v>
      </c>
      <c r="H153" s="268" t="s">
        <v>64</v>
      </c>
      <c r="I153" s="63" t="s">
        <v>53</v>
      </c>
      <c r="J153" s="63" t="s">
        <v>65</v>
      </c>
      <c r="K153" s="164" t="s">
        <v>17</v>
      </c>
      <c r="L153" s="165">
        <v>1</v>
      </c>
      <c r="M153" s="196">
        <v>71500</v>
      </c>
      <c r="N153" s="397">
        <f>L153*M153</f>
        <v>71500</v>
      </c>
      <c r="O153" s="269" t="s">
        <v>254</v>
      </c>
      <c r="P153" s="269" t="s">
        <v>93</v>
      </c>
      <c r="Q153" s="63" t="s">
        <v>12</v>
      </c>
      <c r="R153" s="63" t="s">
        <v>13</v>
      </c>
      <c r="S153" s="63" t="s">
        <v>94</v>
      </c>
      <c r="T153" s="63" t="s">
        <v>95</v>
      </c>
      <c r="U153" s="63">
        <v>100</v>
      </c>
    </row>
    <row r="154" spans="1:21" s="180" customFormat="1" ht="70.5" customHeight="1">
      <c r="A154" s="179" t="s">
        <v>625</v>
      </c>
      <c r="B154" s="145" t="s">
        <v>9</v>
      </c>
      <c r="C154" s="285" t="s">
        <v>14</v>
      </c>
      <c r="D154" s="287" t="s">
        <v>217</v>
      </c>
      <c r="E154" s="287" t="s">
        <v>82</v>
      </c>
      <c r="F154" s="287" t="s">
        <v>218</v>
      </c>
      <c r="G154" s="286" t="s">
        <v>83</v>
      </c>
      <c r="H154" s="287" t="s">
        <v>84</v>
      </c>
      <c r="I154" s="285" t="s">
        <v>53</v>
      </c>
      <c r="J154" s="285" t="s">
        <v>85</v>
      </c>
      <c r="K154" s="288" t="s">
        <v>17</v>
      </c>
      <c r="L154" s="289">
        <v>1</v>
      </c>
      <c r="M154" s="290">
        <v>4451</v>
      </c>
      <c r="N154" s="408">
        <f t="shared" ref="N154" si="24">L154*M154</f>
        <v>4451</v>
      </c>
      <c r="O154" s="291" t="s">
        <v>124</v>
      </c>
      <c r="P154" s="286" t="s">
        <v>93</v>
      </c>
      <c r="Q154" s="285" t="s">
        <v>12</v>
      </c>
      <c r="R154" s="285" t="s">
        <v>13</v>
      </c>
      <c r="S154" s="285" t="s">
        <v>94</v>
      </c>
      <c r="T154" s="285" t="s">
        <v>95</v>
      </c>
      <c r="U154" s="285">
        <v>100</v>
      </c>
    </row>
    <row r="155" spans="1:21" s="180" customFormat="1" ht="78" customHeight="1">
      <c r="A155" s="179" t="s">
        <v>626</v>
      </c>
      <c r="B155" s="145" t="s">
        <v>9</v>
      </c>
      <c r="C155" s="285" t="s">
        <v>14</v>
      </c>
      <c r="D155" s="155" t="s">
        <v>497</v>
      </c>
      <c r="E155" s="155" t="s">
        <v>67</v>
      </c>
      <c r="F155" s="155" t="s">
        <v>67</v>
      </c>
      <c r="G155" s="264" t="s">
        <v>705</v>
      </c>
      <c r="H155" s="155" t="s">
        <v>413</v>
      </c>
      <c r="I155" s="73" t="s">
        <v>54</v>
      </c>
      <c r="J155" s="263"/>
      <c r="K155" s="265" t="s">
        <v>17</v>
      </c>
      <c r="L155" s="266">
        <v>1</v>
      </c>
      <c r="M155" s="262">
        <v>1344000</v>
      </c>
      <c r="N155" s="159">
        <f t="shared" ref="N155" si="25">L155*M155</f>
        <v>1344000</v>
      </c>
      <c r="O155" s="179" t="s">
        <v>740</v>
      </c>
      <c r="P155" s="267"/>
      <c r="Q155" s="263"/>
      <c r="R155" s="263"/>
      <c r="S155" s="263"/>
      <c r="T155" s="263"/>
      <c r="U155" s="263">
        <v>0</v>
      </c>
    </row>
    <row r="156" spans="1:21" s="180" customFormat="1" ht="109.5" customHeight="1">
      <c r="A156" s="179" t="s">
        <v>627</v>
      </c>
      <c r="B156" s="145" t="s">
        <v>9</v>
      </c>
      <c r="C156" s="273" t="s">
        <v>14</v>
      </c>
      <c r="D156" s="274" t="s">
        <v>273</v>
      </c>
      <c r="E156" s="275" t="s">
        <v>274</v>
      </c>
      <c r="F156" s="275" t="s">
        <v>275</v>
      </c>
      <c r="G156" s="270" t="s">
        <v>276</v>
      </c>
      <c r="H156" s="275" t="s">
        <v>277</v>
      </c>
      <c r="I156" s="73" t="s">
        <v>54</v>
      </c>
      <c r="J156" s="273"/>
      <c r="K156" s="275" t="s">
        <v>17</v>
      </c>
      <c r="L156" s="276">
        <v>1</v>
      </c>
      <c r="M156" s="271">
        <v>2200000</v>
      </c>
      <c r="N156" s="271">
        <f>L156*M156</f>
        <v>2200000</v>
      </c>
      <c r="O156" s="277" t="s">
        <v>740</v>
      </c>
      <c r="P156" s="277"/>
      <c r="Q156" s="273"/>
      <c r="R156" s="273"/>
      <c r="S156" s="273"/>
      <c r="T156" s="273"/>
      <c r="U156" s="273">
        <v>0</v>
      </c>
    </row>
    <row r="157" spans="1:21" s="180" customFormat="1" ht="147.75" customHeight="1">
      <c r="A157" s="115" t="s">
        <v>498</v>
      </c>
      <c r="B157" s="278" t="s">
        <v>9</v>
      </c>
      <c r="C157" s="278" t="s">
        <v>14</v>
      </c>
      <c r="D157" s="279" t="s">
        <v>216</v>
      </c>
      <c r="E157" s="279" t="s">
        <v>706</v>
      </c>
      <c r="F157" s="279" t="s">
        <v>706</v>
      </c>
      <c r="G157" s="272" t="s">
        <v>707</v>
      </c>
      <c r="H157" s="115" t="s">
        <v>416</v>
      </c>
      <c r="I157" s="73" t="s">
        <v>54</v>
      </c>
      <c r="J157" s="278"/>
      <c r="K157" s="280" t="s">
        <v>17</v>
      </c>
      <c r="L157" s="281">
        <v>1</v>
      </c>
      <c r="M157" s="282">
        <v>2000000</v>
      </c>
      <c r="N157" s="271">
        <f>L157*M157</f>
        <v>2000000</v>
      </c>
      <c r="O157" s="115" t="s">
        <v>747</v>
      </c>
      <c r="P157" s="115"/>
      <c r="Q157" s="278"/>
      <c r="R157" s="278"/>
      <c r="S157" s="278"/>
      <c r="T157" s="278"/>
      <c r="U157" s="278">
        <v>0</v>
      </c>
    </row>
    <row r="158" spans="1:21" s="180" customFormat="1" ht="150.75" customHeight="1">
      <c r="A158" s="348">
        <v>144</v>
      </c>
      <c r="B158" s="344" t="s">
        <v>9</v>
      </c>
      <c r="C158" s="344" t="s">
        <v>14</v>
      </c>
      <c r="D158" s="344" t="s">
        <v>214</v>
      </c>
      <c r="E158" s="349" t="s">
        <v>41</v>
      </c>
      <c r="F158" s="344" t="s">
        <v>42</v>
      </c>
      <c r="G158" s="344" t="s">
        <v>460</v>
      </c>
      <c r="H158" s="344" t="s">
        <v>459</v>
      </c>
      <c r="I158" s="344" t="s">
        <v>742</v>
      </c>
      <c r="J158" s="348"/>
      <c r="K158" s="344" t="s">
        <v>17</v>
      </c>
      <c r="L158" s="348">
        <v>1</v>
      </c>
      <c r="M158" s="350">
        <v>383000</v>
      </c>
      <c r="N158" s="271">
        <f t="shared" ref="N158" si="26">L158*M158</f>
        <v>383000</v>
      </c>
      <c r="O158" s="115" t="s">
        <v>750</v>
      </c>
      <c r="P158" s="283"/>
      <c r="Q158" s="283"/>
      <c r="R158" s="283"/>
      <c r="S158" s="283"/>
      <c r="T158" s="283"/>
      <c r="U158" s="283">
        <v>0</v>
      </c>
    </row>
    <row r="159" spans="1:21" s="180" customFormat="1" ht="141" customHeight="1">
      <c r="A159" s="348">
        <v>145</v>
      </c>
      <c r="B159" s="344" t="s">
        <v>9</v>
      </c>
      <c r="C159" s="344" t="s">
        <v>14</v>
      </c>
      <c r="D159" s="344" t="s">
        <v>214</v>
      </c>
      <c r="E159" s="349" t="s">
        <v>41</v>
      </c>
      <c r="F159" s="344" t="s">
        <v>42</v>
      </c>
      <c r="G159" s="344" t="s">
        <v>460</v>
      </c>
      <c r="H159" s="344" t="s">
        <v>459</v>
      </c>
      <c r="I159" s="344" t="s">
        <v>101</v>
      </c>
      <c r="J159" s="348"/>
      <c r="K159" s="344" t="s">
        <v>17</v>
      </c>
      <c r="L159" s="348">
        <v>1</v>
      </c>
      <c r="M159" s="350">
        <f>2370941-383000</f>
        <v>1987941</v>
      </c>
      <c r="N159" s="271">
        <f t="shared" ref="N159" si="27">L159*M159</f>
        <v>1987941</v>
      </c>
      <c r="O159" s="115" t="s">
        <v>740</v>
      </c>
      <c r="P159" s="283"/>
      <c r="Q159" s="283"/>
      <c r="R159" s="283"/>
      <c r="S159" s="283"/>
      <c r="T159" s="283"/>
      <c r="U159" s="283">
        <v>0</v>
      </c>
    </row>
    <row r="160" spans="1:21" s="3" customFormat="1" ht="47.45" customHeight="1">
      <c r="A160" s="39" t="s">
        <v>761</v>
      </c>
      <c r="B160" s="77" t="s">
        <v>9</v>
      </c>
      <c r="C160" s="77" t="s">
        <v>10</v>
      </c>
      <c r="D160" s="43" t="s">
        <v>220</v>
      </c>
      <c r="E160" s="101" t="s">
        <v>134</v>
      </c>
      <c r="F160" s="102" t="s">
        <v>708</v>
      </c>
      <c r="G160" s="101" t="s">
        <v>134</v>
      </c>
      <c r="H160" s="101" t="s">
        <v>134</v>
      </c>
      <c r="I160" s="342" t="s">
        <v>54</v>
      </c>
      <c r="J160" s="77"/>
      <c r="K160" s="103" t="s">
        <v>23</v>
      </c>
      <c r="L160" s="104">
        <v>30</v>
      </c>
      <c r="M160" s="105">
        <f>60900/1.12</f>
        <v>54374.999999999993</v>
      </c>
      <c r="N160" s="424">
        <f t="shared" ref="N160:N165" si="28">L160*M160</f>
        <v>1631249.9999999998</v>
      </c>
      <c r="O160" s="40" t="s">
        <v>254</v>
      </c>
      <c r="P160" s="106" t="s">
        <v>93</v>
      </c>
      <c r="Q160" s="77" t="s">
        <v>12</v>
      </c>
      <c r="R160" s="107" t="s">
        <v>13</v>
      </c>
      <c r="S160" s="107" t="s">
        <v>94</v>
      </c>
      <c r="T160" s="107" t="s">
        <v>95</v>
      </c>
      <c r="U160" s="76">
        <v>0</v>
      </c>
    </row>
    <row r="161" spans="1:21" s="3" customFormat="1" ht="60" customHeight="1">
      <c r="A161" s="39" t="s">
        <v>506</v>
      </c>
      <c r="B161" s="77" t="s">
        <v>9</v>
      </c>
      <c r="C161" s="77" t="s">
        <v>10</v>
      </c>
      <c r="D161" s="108" t="s">
        <v>221</v>
      </c>
      <c r="E161" s="101" t="s">
        <v>595</v>
      </c>
      <c r="F161" s="103" t="s">
        <v>219</v>
      </c>
      <c r="G161" s="101" t="s">
        <v>709</v>
      </c>
      <c r="H161" s="101" t="s">
        <v>595</v>
      </c>
      <c r="I161" s="37" t="s">
        <v>458</v>
      </c>
      <c r="J161" s="77"/>
      <c r="K161" s="103" t="s">
        <v>23</v>
      </c>
      <c r="L161" s="104">
        <v>12</v>
      </c>
      <c r="M161" s="105">
        <f>302280/1.12</f>
        <v>269892.8571428571</v>
      </c>
      <c r="N161" s="424">
        <f t="shared" si="28"/>
        <v>3238714.2857142854</v>
      </c>
      <c r="O161" s="40" t="s">
        <v>254</v>
      </c>
      <c r="P161" s="106"/>
      <c r="Q161" s="77"/>
      <c r="R161" s="107"/>
      <c r="S161" s="107"/>
      <c r="T161" s="107"/>
      <c r="U161" s="77">
        <v>0</v>
      </c>
    </row>
    <row r="162" spans="1:21" s="3" customFormat="1" ht="47.45" customHeight="1">
      <c r="A162" s="39" t="s">
        <v>507</v>
      </c>
      <c r="B162" s="77" t="s">
        <v>9</v>
      </c>
      <c r="C162" s="77" t="s">
        <v>10</v>
      </c>
      <c r="D162" s="43" t="s">
        <v>222</v>
      </c>
      <c r="E162" s="109" t="s">
        <v>135</v>
      </c>
      <c r="F162" s="43" t="s">
        <v>223</v>
      </c>
      <c r="G162" s="106" t="s">
        <v>135</v>
      </c>
      <c r="H162" s="106" t="s">
        <v>135</v>
      </c>
      <c r="I162" s="37" t="s">
        <v>54</v>
      </c>
      <c r="J162" s="77"/>
      <c r="K162" s="103" t="s">
        <v>23</v>
      </c>
      <c r="L162" s="104">
        <v>7</v>
      </c>
      <c r="M162" s="105">
        <f>130000/1.12</f>
        <v>116071.42857142857</v>
      </c>
      <c r="N162" s="424">
        <f t="shared" si="28"/>
        <v>812500</v>
      </c>
      <c r="O162" s="40" t="s">
        <v>254</v>
      </c>
      <c r="P162" s="106" t="s">
        <v>93</v>
      </c>
      <c r="Q162" s="77" t="s">
        <v>12</v>
      </c>
      <c r="R162" s="107" t="s">
        <v>13</v>
      </c>
      <c r="S162" s="107" t="s">
        <v>94</v>
      </c>
      <c r="T162" s="107" t="s">
        <v>95</v>
      </c>
      <c r="U162" s="77">
        <v>0</v>
      </c>
    </row>
    <row r="163" spans="1:21" s="3" customFormat="1" ht="73.5" customHeight="1">
      <c r="A163" s="39" t="s">
        <v>512</v>
      </c>
      <c r="B163" s="77" t="s">
        <v>9</v>
      </c>
      <c r="C163" s="77" t="s">
        <v>10</v>
      </c>
      <c r="D163" s="154" t="s">
        <v>599</v>
      </c>
      <c r="E163" s="186" t="s">
        <v>600</v>
      </c>
      <c r="F163" s="154" t="s">
        <v>602</v>
      </c>
      <c r="G163" s="154" t="s">
        <v>733</v>
      </c>
      <c r="H163" s="154" t="s">
        <v>601</v>
      </c>
      <c r="I163" s="37" t="s">
        <v>54</v>
      </c>
      <c r="J163" s="37"/>
      <c r="K163" s="103" t="s">
        <v>23</v>
      </c>
      <c r="L163" s="157">
        <v>3</v>
      </c>
      <c r="M163" s="187">
        <v>25000</v>
      </c>
      <c r="N163" s="159">
        <f t="shared" si="28"/>
        <v>75000</v>
      </c>
      <c r="O163" s="40" t="s">
        <v>746</v>
      </c>
      <c r="P163" s="106" t="s">
        <v>93</v>
      </c>
      <c r="Q163" s="77" t="s">
        <v>12</v>
      </c>
      <c r="R163" s="107" t="s">
        <v>13</v>
      </c>
      <c r="S163" s="107" t="s">
        <v>94</v>
      </c>
      <c r="T163" s="107" t="s">
        <v>95</v>
      </c>
      <c r="U163" s="77">
        <v>0</v>
      </c>
    </row>
    <row r="164" spans="1:21" s="3" customFormat="1" ht="55.15" customHeight="1">
      <c r="A164" s="39" t="s">
        <v>734</v>
      </c>
      <c r="B164" s="77" t="s">
        <v>9</v>
      </c>
      <c r="C164" s="77" t="s">
        <v>10</v>
      </c>
      <c r="D164" s="160" t="s">
        <v>603</v>
      </c>
      <c r="E164" s="186" t="s">
        <v>600</v>
      </c>
      <c r="F164" s="160" t="s">
        <v>605</v>
      </c>
      <c r="G164" s="160" t="s">
        <v>732</v>
      </c>
      <c r="H164" s="160" t="s">
        <v>604</v>
      </c>
      <c r="I164" s="37" t="s">
        <v>54</v>
      </c>
      <c r="J164" s="37"/>
      <c r="K164" s="103" t="s">
        <v>23</v>
      </c>
      <c r="L164" s="143">
        <v>5</v>
      </c>
      <c r="M164" s="144">
        <v>9100</v>
      </c>
      <c r="N164" s="397">
        <f t="shared" si="28"/>
        <v>45500</v>
      </c>
      <c r="O164" s="40" t="s">
        <v>746</v>
      </c>
      <c r="P164" s="49"/>
      <c r="Q164" s="61"/>
      <c r="R164" s="62"/>
      <c r="S164" s="62"/>
      <c r="T164" s="62"/>
      <c r="U164" s="77">
        <v>0</v>
      </c>
    </row>
    <row r="165" spans="1:21" s="3" customFormat="1" ht="61.9" customHeight="1">
      <c r="A165" s="39" t="s">
        <v>513</v>
      </c>
      <c r="B165" s="77" t="s">
        <v>9</v>
      </c>
      <c r="C165" s="77" t="s">
        <v>10</v>
      </c>
      <c r="D165" s="188" t="s">
        <v>770</v>
      </c>
      <c r="E165" s="186" t="s">
        <v>606</v>
      </c>
      <c r="F165" s="188" t="s">
        <v>769</v>
      </c>
      <c r="G165" s="188" t="s">
        <v>731</v>
      </c>
      <c r="H165" s="188" t="s">
        <v>730</v>
      </c>
      <c r="I165" s="37" t="s">
        <v>54</v>
      </c>
      <c r="J165" s="37"/>
      <c r="K165" s="103" t="s">
        <v>23</v>
      </c>
      <c r="L165" s="104">
        <v>3</v>
      </c>
      <c r="M165" s="105">
        <v>27590</v>
      </c>
      <c r="N165" s="424">
        <f t="shared" si="28"/>
        <v>82770</v>
      </c>
      <c r="O165" s="40" t="s">
        <v>748</v>
      </c>
      <c r="P165" s="106"/>
      <c r="Q165" s="77"/>
      <c r="R165" s="107"/>
      <c r="S165" s="107"/>
      <c r="T165" s="107"/>
      <c r="U165" s="77">
        <v>0</v>
      </c>
    </row>
    <row r="166" spans="1:21" s="3" customFormat="1" ht="45">
      <c r="A166" s="39" t="s">
        <v>514</v>
      </c>
      <c r="B166" s="54" t="s">
        <v>9</v>
      </c>
      <c r="C166" s="43" t="s">
        <v>10</v>
      </c>
      <c r="D166" s="43" t="s">
        <v>726</v>
      </c>
      <c r="E166" s="111" t="s">
        <v>728</v>
      </c>
      <c r="F166" s="43" t="s">
        <v>727</v>
      </c>
      <c r="G166" s="112" t="s">
        <v>729</v>
      </c>
      <c r="H166" s="112" t="s">
        <v>596</v>
      </c>
      <c r="I166" s="54" t="s">
        <v>54</v>
      </c>
      <c r="J166" s="2"/>
      <c r="K166" s="113" t="s">
        <v>23</v>
      </c>
      <c r="L166" s="2">
        <v>5</v>
      </c>
      <c r="M166" s="114">
        <v>51570</v>
      </c>
      <c r="N166" s="402">
        <f t="shared" ref="N166:N169" si="29">L166*M166</f>
        <v>257850</v>
      </c>
      <c r="O166" s="40" t="s">
        <v>740</v>
      </c>
      <c r="P166" s="2"/>
      <c r="Q166" s="2"/>
      <c r="R166" s="2"/>
      <c r="S166" s="2"/>
      <c r="T166" s="2"/>
      <c r="U166" s="77">
        <v>0</v>
      </c>
    </row>
    <row r="167" spans="1:21" s="3" customFormat="1" ht="45">
      <c r="A167" s="39" t="s">
        <v>628</v>
      </c>
      <c r="B167" s="54" t="s">
        <v>9</v>
      </c>
      <c r="C167" s="43" t="s">
        <v>10</v>
      </c>
      <c r="D167" s="43" t="s">
        <v>771</v>
      </c>
      <c r="E167" s="111" t="s">
        <v>597</v>
      </c>
      <c r="F167" s="43" t="s">
        <v>772</v>
      </c>
      <c r="G167" s="43" t="s">
        <v>725</v>
      </c>
      <c r="H167" s="112" t="s">
        <v>597</v>
      </c>
      <c r="I167" s="54" t="s">
        <v>54</v>
      </c>
      <c r="J167" s="2"/>
      <c r="K167" s="113" t="s">
        <v>23</v>
      </c>
      <c r="L167" s="2">
        <v>5</v>
      </c>
      <c r="M167" s="114">
        <v>33830</v>
      </c>
      <c r="N167" s="402">
        <f t="shared" si="29"/>
        <v>169150</v>
      </c>
      <c r="O167" s="40" t="s">
        <v>748</v>
      </c>
      <c r="P167" s="2"/>
      <c r="Q167" s="2"/>
      <c r="R167" s="2"/>
      <c r="S167" s="2"/>
      <c r="T167" s="2"/>
      <c r="U167" s="77">
        <v>0</v>
      </c>
    </row>
    <row r="168" spans="1:21" s="3" customFormat="1" ht="60">
      <c r="A168" s="39" t="s">
        <v>629</v>
      </c>
      <c r="B168" s="54" t="s">
        <v>9</v>
      </c>
      <c r="C168" s="43" t="s">
        <v>10</v>
      </c>
      <c r="D168" s="110" t="s">
        <v>811</v>
      </c>
      <c r="E168" s="111" t="s">
        <v>812</v>
      </c>
      <c r="F168" s="43" t="s">
        <v>813</v>
      </c>
      <c r="G168" s="112" t="s">
        <v>814</v>
      </c>
      <c r="H168" s="97" t="s">
        <v>815</v>
      </c>
      <c r="I168" s="54" t="s">
        <v>458</v>
      </c>
      <c r="J168" s="2"/>
      <c r="K168" s="113" t="s">
        <v>23</v>
      </c>
      <c r="L168" s="2">
        <v>1</v>
      </c>
      <c r="M168" s="114">
        <v>23477235.710000001</v>
      </c>
      <c r="N168" s="402">
        <f t="shared" si="29"/>
        <v>23477235.710000001</v>
      </c>
      <c r="O168" s="40" t="s">
        <v>254</v>
      </c>
      <c r="P168" s="2"/>
      <c r="Q168" s="2"/>
      <c r="R168" s="2"/>
      <c r="S168" s="2"/>
      <c r="T168" s="2"/>
      <c r="U168" s="77">
        <v>0</v>
      </c>
    </row>
    <row r="169" spans="1:21" s="3" customFormat="1" ht="45">
      <c r="A169" s="39" t="s">
        <v>630</v>
      </c>
      <c r="B169" s="54" t="s">
        <v>9</v>
      </c>
      <c r="C169" s="43" t="s">
        <v>10</v>
      </c>
      <c r="D169" s="4" t="s">
        <v>722</v>
      </c>
      <c r="E169" s="111" t="s">
        <v>598</v>
      </c>
      <c r="F169" s="4" t="s">
        <v>723</v>
      </c>
      <c r="G169" s="112" t="s">
        <v>724</v>
      </c>
      <c r="H169" s="112" t="s">
        <v>598</v>
      </c>
      <c r="I169" s="54" t="s">
        <v>54</v>
      </c>
      <c r="J169" s="2"/>
      <c r="K169" s="113" t="s">
        <v>23</v>
      </c>
      <c r="L169" s="2">
        <v>1</v>
      </c>
      <c r="M169" s="114">
        <f>52990/1.12</f>
        <v>47312.499999999993</v>
      </c>
      <c r="N169" s="402">
        <f t="shared" si="29"/>
        <v>47312.499999999993</v>
      </c>
      <c r="O169" s="40" t="s">
        <v>740</v>
      </c>
      <c r="P169" s="2"/>
      <c r="Q169" s="2"/>
      <c r="R169" s="2"/>
      <c r="S169" s="2"/>
      <c r="T169" s="2"/>
      <c r="U169" s="77">
        <v>0</v>
      </c>
    </row>
    <row r="170" spans="1:21" s="3" customFormat="1" ht="45">
      <c r="A170" s="25" t="s">
        <v>631</v>
      </c>
      <c r="B170" s="58" t="s">
        <v>9</v>
      </c>
      <c r="C170" s="58" t="s">
        <v>14</v>
      </c>
      <c r="D170" s="32" t="s">
        <v>464</v>
      </c>
      <c r="E170" s="32" t="s">
        <v>465</v>
      </c>
      <c r="F170" s="32" t="s">
        <v>789</v>
      </c>
      <c r="G170" s="31"/>
      <c r="H170" s="24" t="s">
        <v>743</v>
      </c>
      <c r="I170" s="26"/>
      <c r="J170" s="26"/>
      <c r="K170" s="27"/>
      <c r="L170" s="48"/>
      <c r="M170" s="33"/>
      <c r="N170" s="28"/>
      <c r="O170" s="93"/>
      <c r="P170" s="190"/>
      <c r="Q170" s="190"/>
      <c r="R170" s="190"/>
      <c r="S170" s="190"/>
      <c r="T170" s="190"/>
      <c r="U170" s="191">
        <v>0</v>
      </c>
    </row>
    <row r="171" spans="1:21" s="3" customFormat="1" ht="45">
      <c r="A171" s="25" t="s">
        <v>632</v>
      </c>
      <c r="B171" s="58" t="s">
        <v>9</v>
      </c>
      <c r="C171" s="58" t="s">
        <v>14</v>
      </c>
      <c r="D171" s="32" t="s">
        <v>464</v>
      </c>
      <c r="E171" s="32" t="s">
        <v>465</v>
      </c>
      <c r="F171" s="32" t="s">
        <v>465</v>
      </c>
      <c r="G171" s="31" t="s">
        <v>466</v>
      </c>
      <c r="H171" s="24" t="s">
        <v>467</v>
      </c>
      <c r="I171" s="26" t="s">
        <v>101</v>
      </c>
      <c r="J171" s="26"/>
      <c r="K171" s="27" t="s">
        <v>17</v>
      </c>
      <c r="L171" s="48">
        <v>1</v>
      </c>
      <c r="M171" s="33">
        <v>75990000</v>
      </c>
      <c r="N171" s="28">
        <f t="shared" ref="N171:N175" si="30">L171*M171</f>
        <v>75990000</v>
      </c>
      <c r="O171" s="189" t="s">
        <v>263</v>
      </c>
      <c r="P171" s="25"/>
      <c r="Q171" s="26"/>
      <c r="R171" s="29"/>
      <c r="S171" s="29"/>
      <c r="T171" s="29"/>
      <c r="U171" s="26">
        <v>0</v>
      </c>
    </row>
    <row r="172" spans="1:21" ht="90">
      <c r="A172" s="25" t="s">
        <v>633</v>
      </c>
      <c r="B172" s="58" t="s">
        <v>9</v>
      </c>
      <c r="C172" s="58" t="s">
        <v>14</v>
      </c>
      <c r="D172" s="32" t="s">
        <v>464</v>
      </c>
      <c r="E172" s="32" t="s">
        <v>465</v>
      </c>
      <c r="F172" s="32" t="s">
        <v>465</v>
      </c>
      <c r="G172" s="31" t="s">
        <v>711</v>
      </c>
      <c r="H172" s="24" t="s">
        <v>710</v>
      </c>
      <c r="I172" s="26" t="s">
        <v>101</v>
      </c>
      <c r="J172" s="26"/>
      <c r="K172" s="27" t="s">
        <v>17</v>
      </c>
      <c r="L172" s="48">
        <v>1</v>
      </c>
      <c r="M172" s="33">
        <v>13392857</v>
      </c>
      <c r="N172" s="28">
        <f t="shared" si="30"/>
        <v>13392857</v>
      </c>
      <c r="O172" s="189" t="s">
        <v>747</v>
      </c>
      <c r="P172" s="25"/>
      <c r="Q172" s="26"/>
      <c r="R172" s="29"/>
      <c r="S172" s="29"/>
      <c r="T172" s="29"/>
      <c r="U172" s="26">
        <v>0</v>
      </c>
    </row>
    <row r="173" spans="1:21" ht="49.9" customHeight="1">
      <c r="A173" s="25" t="s">
        <v>634</v>
      </c>
      <c r="B173" s="58" t="s">
        <v>9</v>
      </c>
      <c r="C173" s="58" t="s">
        <v>14</v>
      </c>
      <c r="D173" s="32" t="s">
        <v>497</v>
      </c>
      <c r="E173" s="32" t="s">
        <v>465</v>
      </c>
      <c r="F173" s="32" t="s">
        <v>465</v>
      </c>
      <c r="G173" s="31" t="s">
        <v>713</v>
      </c>
      <c r="H173" s="24" t="s">
        <v>712</v>
      </c>
      <c r="I173" s="26" t="s">
        <v>101</v>
      </c>
      <c r="J173" s="26"/>
      <c r="K173" s="27" t="s">
        <v>17</v>
      </c>
      <c r="L173" s="48">
        <v>1</v>
      </c>
      <c r="M173" s="33">
        <v>9200000</v>
      </c>
      <c r="N173" s="28">
        <f t="shared" si="30"/>
        <v>9200000</v>
      </c>
      <c r="O173" s="189" t="s">
        <v>263</v>
      </c>
      <c r="P173" s="25"/>
      <c r="Q173" s="26"/>
      <c r="R173" s="29"/>
      <c r="S173" s="29"/>
      <c r="T173" s="29"/>
      <c r="U173" s="26">
        <v>0</v>
      </c>
    </row>
    <row r="174" spans="1:21" ht="51.6" customHeight="1">
      <c r="A174" s="81" t="s">
        <v>635</v>
      </c>
      <c r="B174" s="58" t="s">
        <v>9</v>
      </c>
      <c r="C174" s="58" t="s">
        <v>14</v>
      </c>
      <c r="D174" s="32" t="s">
        <v>464</v>
      </c>
      <c r="E174" s="32" t="s">
        <v>465</v>
      </c>
      <c r="F174" s="32" t="s">
        <v>465</v>
      </c>
      <c r="G174" s="91" t="s">
        <v>715</v>
      </c>
      <c r="H174" s="86" t="s">
        <v>714</v>
      </c>
      <c r="I174" s="26" t="s">
        <v>101</v>
      </c>
      <c r="J174" s="82"/>
      <c r="K174" s="27" t="s">
        <v>17</v>
      </c>
      <c r="L174" s="83">
        <v>1</v>
      </c>
      <c r="M174" s="84">
        <v>300000</v>
      </c>
      <c r="N174" s="415">
        <f t="shared" si="30"/>
        <v>300000</v>
      </c>
      <c r="O174" s="133" t="s">
        <v>263</v>
      </c>
      <c r="P174" s="81"/>
      <c r="Q174" s="82"/>
      <c r="R174" s="85"/>
      <c r="S174" s="85"/>
      <c r="T174" s="85"/>
      <c r="U174" s="82">
        <v>0</v>
      </c>
    </row>
    <row r="175" spans="1:21" s="3" customFormat="1" ht="142.5" customHeight="1">
      <c r="A175" s="41" t="s">
        <v>636</v>
      </c>
      <c r="B175" s="58" t="s">
        <v>9</v>
      </c>
      <c r="C175" s="58" t="s">
        <v>14</v>
      </c>
      <c r="D175" s="342" t="s">
        <v>214</v>
      </c>
      <c r="E175" s="343" t="s">
        <v>41</v>
      </c>
      <c r="F175" s="344" t="s">
        <v>41</v>
      </c>
      <c r="G175" s="342" t="s">
        <v>738</v>
      </c>
      <c r="H175" s="345" t="s">
        <v>737</v>
      </c>
      <c r="I175" s="37" t="s">
        <v>54</v>
      </c>
      <c r="J175" s="346"/>
      <c r="K175" s="342" t="s">
        <v>17</v>
      </c>
      <c r="L175" s="346">
        <v>1</v>
      </c>
      <c r="M175" s="347">
        <v>1428571</v>
      </c>
      <c r="N175" s="28">
        <f t="shared" si="30"/>
        <v>1428571</v>
      </c>
      <c r="O175" s="115" t="s">
        <v>740</v>
      </c>
      <c r="P175" s="42"/>
      <c r="Q175" s="42"/>
      <c r="R175" s="42"/>
      <c r="S175" s="42"/>
      <c r="T175" s="42"/>
      <c r="U175" s="42">
        <v>0</v>
      </c>
    </row>
    <row r="176" spans="1:21" s="50" customFormat="1" ht="82.15" customHeight="1">
      <c r="A176" s="87">
        <v>162</v>
      </c>
      <c r="B176" s="58" t="s">
        <v>9</v>
      </c>
      <c r="C176" s="58" t="s">
        <v>14</v>
      </c>
      <c r="D176" s="116" t="s">
        <v>499</v>
      </c>
      <c r="E176" s="117" t="s">
        <v>504</v>
      </c>
      <c r="F176" s="117" t="s">
        <v>504</v>
      </c>
      <c r="G176" s="118" t="s">
        <v>719</v>
      </c>
      <c r="H176" s="117" t="s">
        <v>718</v>
      </c>
      <c r="I176" s="58" t="s">
        <v>53</v>
      </c>
      <c r="J176" s="58" t="s">
        <v>500</v>
      </c>
      <c r="K176" s="119" t="s">
        <v>17</v>
      </c>
      <c r="L176" s="120">
        <v>1</v>
      </c>
      <c r="M176" s="121">
        <f>9574682/1.12</f>
        <v>8548823.2142857127</v>
      </c>
      <c r="N176" s="415">
        <f>L176*M176</f>
        <v>8548823.2142857127</v>
      </c>
      <c r="O176" s="122" t="s">
        <v>749</v>
      </c>
      <c r="P176" s="89"/>
      <c r="Q176" s="88"/>
      <c r="R176" s="90"/>
      <c r="S176" s="90"/>
      <c r="T176" s="90"/>
      <c r="U176" s="88">
        <v>100</v>
      </c>
    </row>
    <row r="177" spans="1:23" s="50" customFormat="1" ht="51.6" customHeight="1">
      <c r="A177" s="57">
        <v>163</v>
      </c>
      <c r="B177" s="58"/>
      <c r="C177" s="58"/>
      <c r="D177" s="110" t="s">
        <v>789</v>
      </c>
      <c r="E177" s="123"/>
      <c r="F177" s="123"/>
      <c r="G177" s="118"/>
      <c r="H177" s="117" t="s">
        <v>720</v>
      </c>
      <c r="I177" s="124" t="s">
        <v>101</v>
      </c>
      <c r="J177" s="58" t="s">
        <v>22</v>
      </c>
      <c r="K177" s="119" t="s">
        <v>17</v>
      </c>
      <c r="L177" s="119">
        <v>1</v>
      </c>
      <c r="M177" s="125"/>
      <c r="N177" s="425"/>
      <c r="O177" s="117"/>
      <c r="P177" s="59"/>
      <c r="Q177" s="58"/>
      <c r="R177" s="60"/>
      <c r="S177" s="60"/>
      <c r="T177" s="60"/>
      <c r="U177" s="58"/>
    </row>
    <row r="178" spans="1:23" s="50" customFormat="1" ht="43.9" customHeight="1">
      <c r="A178" s="57">
        <v>164</v>
      </c>
      <c r="B178" s="58"/>
      <c r="C178" s="58"/>
      <c r="D178" s="110" t="s">
        <v>789</v>
      </c>
      <c r="E178" s="123"/>
      <c r="F178" s="123"/>
      <c r="G178" s="118"/>
      <c r="H178" s="117" t="s">
        <v>721</v>
      </c>
      <c r="I178" s="124" t="s">
        <v>101</v>
      </c>
      <c r="J178" s="58" t="s">
        <v>22</v>
      </c>
      <c r="K178" s="119" t="s">
        <v>17</v>
      </c>
      <c r="L178" s="119">
        <v>1</v>
      </c>
      <c r="M178" s="125"/>
      <c r="N178" s="425"/>
      <c r="O178" s="117"/>
      <c r="P178" s="59"/>
      <c r="Q178" s="58"/>
      <c r="R178" s="60"/>
      <c r="S178" s="60"/>
      <c r="T178" s="60"/>
      <c r="U178" s="58"/>
    </row>
    <row r="179" spans="1:23" s="50" customFormat="1" ht="55.9" customHeight="1">
      <c r="A179" s="57">
        <v>165</v>
      </c>
      <c r="B179" s="58" t="s">
        <v>9</v>
      </c>
      <c r="C179" s="58" t="s">
        <v>14</v>
      </c>
      <c r="D179" s="116" t="s">
        <v>501</v>
      </c>
      <c r="E179" s="117" t="s">
        <v>505</v>
      </c>
      <c r="F179" s="117" t="s">
        <v>505</v>
      </c>
      <c r="G179" s="118" t="s">
        <v>503</v>
      </c>
      <c r="H179" s="117" t="s">
        <v>502</v>
      </c>
      <c r="I179" s="58" t="s">
        <v>458</v>
      </c>
      <c r="J179" s="58"/>
      <c r="K179" s="119" t="s">
        <v>17</v>
      </c>
      <c r="L179" s="119">
        <v>1</v>
      </c>
      <c r="M179" s="125">
        <v>1500000</v>
      </c>
      <c r="N179" s="425">
        <f t="shared" ref="N179" si="31">L179*M179</f>
        <v>1500000</v>
      </c>
      <c r="O179" s="117" t="s">
        <v>254</v>
      </c>
      <c r="P179" s="59"/>
      <c r="Q179" s="58"/>
      <c r="R179" s="60" t="s">
        <v>124</v>
      </c>
      <c r="S179" s="60"/>
      <c r="T179" s="60"/>
      <c r="U179" s="58">
        <v>0</v>
      </c>
    </row>
    <row r="180" spans="1:23" s="34" customFormat="1" ht="78.599999999999994" customHeight="1">
      <c r="A180" s="78" t="s">
        <v>735</v>
      </c>
      <c r="B180" s="79" t="s">
        <v>9</v>
      </c>
      <c r="C180" s="79" t="s">
        <v>14</v>
      </c>
      <c r="D180" s="126" t="s">
        <v>508</v>
      </c>
      <c r="E180" s="126" t="s">
        <v>509</v>
      </c>
      <c r="F180" s="126" t="s">
        <v>509</v>
      </c>
      <c r="G180" s="127" t="s">
        <v>510</v>
      </c>
      <c r="H180" s="78" t="s">
        <v>511</v>
      </c>
      <c r="I180" s="79" t="s">
        <v>54</v>
      </c>
      <c r="J180" s="79"/>
      <c r="K180" s="128" t="s">
        <v>17</v>
      </c>
      <c r="L180" s="129">
        <v>1</v>
      </c>
      <c r="M180" s="130">
        <v>1386400</v>
      </c>
      <c r="N180" s="404">
        <f t="shared" ref="N180:N182" si="32">L180*M180</f>
        <v>1386400</v>
      </c>
      <c r="O180" s="426" t="s">
        <v>740</v>
      </c>
      <c r="P180" s="78"/>
      <c r="Q180" s="79"/>
      <c r="R180" s="80"/>
      <c r="S180" s="80"/>
      <c r="T180" s="80"/>
      <c r="U180" s="79">
        <v>0</v>
      </c>
    </row>
    <row r="181" spans="1:23" s="34" customFormat="1" ht="86.45" customHeight="1">
      <c r="A181" s="81" t="s">
        <v>736</v>
      </c>
      <c r="B181" s="79" t="s">
        <v>9</v>
      </c>
      <c r="C181" s="79" t="s">
        <v>14</v>
      </c>
      <c r="D181" s="126" t="s">
        <v>508</v>
      </c>
      <c r="E181" s="126" t="s">
        <v>509</v>
      </c>
      <c r="F181" s="126" t="s">
        <v>509</v>
      </c>
      <c r="G181" s="284" t="s">
        <v>717</v>
      </c>
      <c r="H181" s="81" t="s">
        <v>716</v>
      </c>
      <c r="I181" s="82" t="s">
        <v>54</v>
      </c>
      <c r="J181" s="82"/>
      <c r="K181" s="128" t="s">
        <v>17</v>
      </c>
      <c r="L181" s="83">
        <v>1</v>
      </c>
      <c r="M181" s="84">
        <v>50970</v>
      </c>
      <c r="N181" s="415">
        <f t="shared" si="32"/>
        <v>50970</v>
      </c>
      <c r="O181" s="133" t="s">
        <v>254</v>
      </c>
      <c r="P181" s="81"/>
      <c r="Q181" s="82"/>
      <c r="R181" s="85"/>
      <c r="S181" s="85"/>
      <c r="T181" s="85"/>
      <c r="U181" s="82">
        <v>0</v>
      </c>
    </row>
    <row r="182" spans="1:23" s="34" customFormat="1" ht="86.45" customHeight="1">
      <c r="A182" s="351" t="s">
        <v>765</v>
      </c>
      <c r="B182" s="79" t="s">
        <v>9</v>
      </c>
      <c r="C182" s="79" t="s">
        <v>14</v>
      </c>
      <c r="D182" s="352" t="s">
        <v>206</v>
      </c>
      <c r="E182" s="352" t="s">
        <v>81</v>
      </c>
      <c r="F182" s="352" t="s">
        <v>81</v>
      </c>
      <c r="G182" s="353" t="s">
        <v>773</v>
      </c>
      <c r="H182" s="351" t="s">
        <v>115</v>
      </c>
      <c r="I182" s="354" t="s">
        <v>53</v>
      </c>
      <c r="J182" s="58" t="s">
        <v>500</v>
      </c>
      <c r="K182" s="128" t="s">
        <v>17</v>
      </c>
      <c r="L182" s="355">
        <v>1</v>
      </c>
      <c r="M182" s="356">
        <v>50000</v>
      </c>
      <c r="N182" s="427">
        <f t="shared" si="32"/>
        <v>50000</v>
      </c>
      <c r="O182" s="428" t="s">
        <v>263</v>
      </c>
      <c r="P182" s="351"/>
      <c r="Q182" s="354"/>
      <c r="R182" s="357"/>
      <c r="S182" s="357"/>
      <c r="T182" s="357"/>
      <c r="U182" s="354">
        <v>0</v>
      </c>
    </row>
    <row r="183" spans="1:23" s="34" customFormat="1" ht="86.45" customHeight="1">
      <c r="A183" s="358" t="s">
        <v>775</v>
      </c>
      <c r="B183" s="79" t="s">
        <v>9</v>
      </c>
      <c r="C183" s="359" t="s">
        <v>10</v>
      </c>
      <c r="D183" s="360" t="s">
        <v>776</v>
      </c>
      <c r="E183" s="360" t="s">
        <v>777</v>
      </c>
      <c r="F183" s="360" t="s">
        <v>777</v>
      </c>
      <c r="G183" s="366" t="s">
        <v>778</v>
      </c>
      <c r="H183" s="367" t="s">
        <v>779</v>
      </c>
      <c r="I183" s="368" t="s">
        <v>780</v>
      </c>
      <c r="J183" s="359"/>
      <c r="K183" s="361" t="s">
        <v>23</v>
      </c>
      <c r="L183" s="362">
        <v>1</v>
      </c>
      <c r="M183" s="369">
        <v>34732.14</v>
      </c>
      <c r="N183" s="369">
        <v>34732.14</v>
      </c>
      <c r="O183" s="364" t="s">
        <v>744</v>
      </c>
      <c r="P183" s="358"/>
      <c r="Q183" s="359"/>
      <c r="R183" s="365"/>
      <c r="S183" s="365"/>
      <c r="T183" s="365"/>
      <c r="U183" s="359">
        <v>0</v>
      </c>
    </row>
    <row r="184" spans="1:23" s="34" customFormat="1" ht="86.45" customHeight="1">
      <c r="A184" s="358" t="s">
        <v>781</v>
      </c>
      <c r="B184" s="370" t="s">
        <v>782</v>
      </c>
      <c r="C184" s="370" t="s">
        <v>14</v>
      </c>
      <c r="D184" s="371" t="s">
        <v>783</v>
      </c>
      <c r="E184" s="372" t="s">
        <v>784</v>
      </c>
      <c r="F184" s="372" t="s">
        <v>784</v>
      </c>
      <c r="G184" s="373" t="s">
        <v>785</v>
      </c>
      <c r="H184" s="374" t="s">
        <v>786</v>
      </c>
      <c r="I184" s="375" t="s">
        <v>53</v>
      </c>
      <c r="J184" s="359" t="s">
        <v>787</v>
      </c>
      <c r="K184" s="361" t="s">
        <v>17</v>
      </c>
      <c r="L184" s="362">
        <v>1</v>
      </c>
      <c r="M184" s="363">
        <v>260446.43</v>
      </c>
      <c r="N184" s="429">
        <v>260446.43</v>
      </c>
      <c r="O184" s="364" t="s">
        <v>744</v>
      </c>
      <c r="P184" s="358"/>
      <c r="Q184" s="359"/>
      <c r="R184" s="365"/>
      <c r="S184" s="365"/>
      <c r="T184" s="365"/>
      <c r="U184" s="359">
        <v>0</v>
      </c>
    </row>
    <row r="185" spans="1:23" s="34" customFormat="1" ht="86.45" customHeight="1">
      <c r="A185" s="376" t="s">
        <v>788</v>
      </c>
      <c r="B185" s="79" t="s">
        <v>9</v>
      </c>
      <c r="C185" s="359" t="s">
        <v>10</v>
      </c>
      <c r="D185" s="380" t="s">
        <v>794</v>
      </c>
      <c r="E185" s="380" t="s">
        <v>796</v>
      </c>
      <c r="F185" s="380" t="s">
        <v>797</v>
      </c>
      <c r="G185" s="381" t="s">
        <v>798</v>
      </c>
      <c r="H185" s="380" t="s">
        <v>797</v>
      </c>
      <c r="I185" s="377" t="s">
        <v>780</v>
      </c>
      <c r="J185" s="382"/>
      <c r="K185" s="378" t="s">
        <v>23</v>
      </c>
      <c r="L185" s="382">
        <v>5</v>
      </c>
      <c r="M185" s="383">
        <v>1000</v>
      </c>
      <c r="N185" s="430">
        <f t="shared" ref="N185:N189" si="33">L185*M185</f>
        <v>5000</v>
      </c>
      <c r="O185" s="376" t="s">
        <v>744</v>
      </c>
      <c r="P185" s="382"/>
      <c r="Q185" s="382"/>
      <c r="R185" s="382" t="s">
        <v>744</v>
      </c>
      <c r="S185" s="382"/>
      <c r="T185" s="382"/>
      <c r="U185" s="359">
        <v>0</v>
      </c>
      <c r="V185" s="384"/>
    </row>
    <row r="186" spans="1:23" s="34" customFormat="1" ht="86.45" customHeight="1">
      <c r="A186" s="376" t="s">
        <v>790</v>
      </c>
      <c r="B186" s="79" t="s">
        <v>9</v>
      </c>
      <c r="C186" s="359" t="s">
        <v>10</v>
      </c>
      <c r="D186" s="380" t="s">
        <v>795</v>
      </c>
      <c r="E186" s="380" t="s">
        <v>799</v>
      </c>
      <c r="F186" s="380" t="s">
        <v>800</v>
      </c>
      <c r="G186" s="381" t="s">
        <v>801</v>
      </c>
      <c r="H186" s="380" t="s">
        <v>800</v>
      </c>
      <c r="I186" s="377" t="s">
        <v>780</v>
      </c>
      <c r="J186" s="382"/>
      <c r="K186" s="378" t="s">
        <v>23</v>
      </c>
      <c r="L186" s="382">
        <v>4</v>
      </c>
      <c r="M186" s="383">
        <v>200</v>
      </c>
      <c r="N186" s="430">
        <f t="shared" si="33"/>
        <v>800</v>
      </c>
      <c r="O186" s="376" t="s">
        <v>744</v>
      </c>
      <c r="P186" s="382"/>
      <c r="Q186" s="382"/>
      <c r="R186" s="382" t="s">
        <v>744</v>
      </c>
      <c r="S186" s="382"/>
      <c r="T186" s="382"/>
      <c r="U186" s="359">
        <v>0</v>
      </c>
      <c r="V186" s="384"/>
    </row>
    <row r="187" spans="1:23" s="34" customFormat="1" ht="86.45" customHeight="1">
      <c r="A187" s="376" t="s">
        <v>791</v>
      </c>
      <c r="B187" s="79" t="s">
        <v>9</v>
      </c>
      <c r="C187" s="359" t="s">
        <v>10</v>
      </c>
      <c r="D187" s="380" t="s">
        <v>802</v>
      </c>
      <c r="E187" s="380" t="s">
        <v>803</v>
      </c>
      <c r="F187" s="380" t="s">
        <v>804</v>
      </c>
      <c r="G187" s="381" t="s">
        <v>805</v>
      </c>
      <c r="H187" s="380" t="s">
        <v>804</v>
      </c>
      <c r="I187" s="377" t="s">
        <v>780</v>
      </c>
      <c r="J187" s="382"/>
      <c r="K187" s="378" t="s">
        <v>23</v>
      </c>
      <c r="L187" s="382">
        <v>50</v>
      </c>
      <c r="M187" s="383">
        <v>1520</v>
      </c>
      <c r="N187" s="430">
        <f t="shared" si="33"/>
        <v>76000</v>
      </c>
      <c r="O187" s="376" t="s">
        <v>744</v>
      </c>
      <c r="P187" s="382"/>
      <c r="Q187" s="382"/>
      <c r="R187" s="382" t="s">
        <v>744</v>
      </c>
      <c r="S187" s="382"/>
      <c r="T187" s="382"/>
      <c r="U187" s="359">
        <v>0</v>
      </c>
      <c r="V187" s="384"/>
    </row>
    <row r="188" spans="1:23" s="34" customFormat="1" ht="99.75" customHeight="1">
      <c r="A188" s="376" t="s">
        <v>792</v>
      </c>
      <c r="B188" s="79" t="s">
        <v>9</v>
      </c>
      <c r="C188" s="370" t="s">
        <v>14</v>
      </c>
      <c r="D188" s="380" t="s">
        <v>508</v>
      </c>
      <c r="E188" s="380" t="s">
        <v>806</v>
      </c>
      <c r="F188" s="380" t="s">
        <v>806</v>
      </c>
      <c r="G188" s="381" t="s">
        <v>807</v>
      </c>
      <c r="H188" s="380" t="s">
        <v>808</v>
      </c>
      <c r="I188" s="377" t="s">
        <v>780</v>
      </c>
      <c r="J188" s="382"/>
      <c r="K188" s="378" t="s">
        <v>17</v>
      </c>
      <c r="L188" s="382">
        <v>1</v>
      </c>
      <c r="M188" s="383">
        <v>3254464.29</v>
      </c>
      <c r="N188" s="430">
        <f>L188*M188</f>
        <v>3254464.29</v>
      </c>
      <c r="O188" s="376" t="s">
        <v>746</v>
      </c>
      <c r="P188" s="382"/>
      <c r="Q188" s="382"/>
      <c r="R188" s="382" t="s">
        <v>746</v>
      </c>
      <c r="S188" s="382"/>
      <c r="T188" s="382"/>
      <c r="U188" s="359">
        <v>0</v>
      </c>
      <c r="V188" s="384"/>
    </row>
    <row r="189" spans="1:23" s="34" customFormat="1" ht="97.5" customHeight="1">
      <c r="A189" s="376" t="s">
        <v>793</v>
      </c>
      <c r="B189" s="79" t="s">
        <v>9</v>
      </c>
      <c r="C189" s="370" t="s">
        <v>14</v>
      </c>
      <c r="D189" s="380" t="s">
        <v>508</v>
      </c>
      <c r="E189" s="380" t="s">
        <v>806</v>
      </c>
      <c r="F189" s="380" t="s">
        <v>806</v>
      </c>
      <c r="G189" s="381" t="s">
        <v>809</v>
      </c>
      <c r="H189" s="380" t="s">
        <v>810</v>
      </c>
      <c r="I189" s="377" t="s">
        <v>780</v>
      </c>
      <c r="J189" s="382"/>
      <c r="K189" s="378" t="s">
        <v>17</v>
      </c>
      <c r="L189" s="382">
        <v>1</v>
      </c>
      <c r="M189" s="383">
        <v>75580.36</v>
      </c>
      <c r="N189" s="430">
        <f t="shared" si="33"/>
        <v>75580.36</v>
      </c>
      <c r="O189" s="376" t="s">
        <v>746</v>
      </c>
      <c r="P189" s="382"/>
      <c r="Q189" s="382"/>
      <c r="R189" s="382" t="s">
        <v>746</v>
      </c>
      <c r="S189" s="382"/>
      <c r="T189" s="382"/>
      <c r="U189" s="359">
        <v>0</v>
      </c>
      <c r="V189" s="384"/>
    </row>
    <row r="190" spans="1:23" s="384" customFormat="1" ht="56.45" customHeight="1">
      <c r="A190" s="431" t="s">
        <v>821</v>
      </c>
      <c r="B190" s="432" t="s">
        <v>9</v>
      </c>
      <c r="C190" s="432" t="s">
        <v>10</v>
      </c>
      <c r="D190" s="433" t="s">
        <v>822</v>
      </c>
      <c r="E190" s="434" t="s">
        <v>823</v>
      </c>
      <c r="F190" s="434"/>
      <c r="G190" s="434" t="s">
        <v>823</v>
      </c>
      <c r="H190" s="434" t="s">
        <v>823</v>
      </c>
      <c r="I190" s="435" t="s">
        <v>458</v>
      </c>
      <c r="J190" s="432"/>
      <c r="K190" s="436" t="s">
        <v>23</v>
      </c>
      <c r="L190" s="437">
        <v>2</v>
      </c>
      <c r="M190" s="438">
        <v>542910.5</v>
      </c>
      <c r="N190" s="439">
        <f>M190*L190</f>
        <v>1085821</v>
      </c>
      <c r="O190" s="431" t="s">
        <v>254</v>
      </c>
      <c r="P190" s="431"/>
      <c r="Q190" s="435"/>
      <c r="R190" s="436" t="s">
        <v>254</v>
      </c>
      <c r="S190" s="436"/>
      <c r="T190" s="436"/>
      <c r="U190" s="359">
        <v>0</v>
      </c>
      <c r="V190" s="34"/>
      <c r="W190" s="34"/>
    </row>
    <row r="191" spans="1:23" s="384" customFormat="1" ht="60" customHeight="1">
      <c r="A191" s="431" t="s">
        <v>824</v>
      </c>
      <c r="B191" s="432" t="s">
        <v>9</v>
      </c>
      <c r="C191" s="432" t="s">
        <v>10</v>
      </c>
      <c r="D191" s="433" t="s">
        <v>811</v>
      </c>
      <c r="E191" s="434" t="s">
        <v>812</v>
      </c>
      <c r="F191" s="440" t="s">
        <v>813</v>
      </c>
      <c r="G191" s="441" t="s">
        <v>814</v>
      </c>
      <c r="H191" s="442" t="s">
        <v>815</v>
      </c>
      <c r="I191" s="435" t="s">
        <v>458</v>
      </c>
      <c r="J191" s="432"/>
      <c r="K191" s="436" t="s">
        <v>23</v>
      </c>
      <c r="L191" s="437">
        <v>1</v>
      </c>
      <c r="M191" s="438">
        <v>1053571.43</v>
      </c>
      <c r="N191" s="439">
        <v>1053571.43</v>
      </c>
      <c r="O191" s="431" t="s">
        <v>254</v>
      </c>
      <c r="P191" s="431"/>
      <c r="Q191" s="435"/>
      <c r="R191" s="436" t="s">
        <v>254</v>
      </c>
      <c r="S191" s="436"/>
      <c r="T191" s="436"/>
      <c r="U191" s="359">
        <v>0</v>
      </c>
      <c r="V191" s="34"/>
      <c r="W191" s="34"/>
    </row>
    <row r="192" spans="1:23" s="384" customFormat="1" ht="46.15" customHeight="1">
      <c r="A192" s="431" t="s">
        <v>825</v>
      </c>
      <c r="B192" s="432" t="s">
        <v>9</v>
      </c>
      <c r="C192" s="432" t="s">
        <v>14</v>
      </c>
      <c r="D192" s="433" t="s">
        <v>217</v>
      </c>
      <c r="E192" s="434" t="s">
        <v>82</v>
      </c>
      <c r="F192" s="434" t="s">
        <v>82</v>
      </c>
      <c r="G192" s="440" t="s">
        <v>826</v>
      </c>
      <c r="H192" s="440" t="s">
        <v>827</v>
      </c>
      <c r="I192" s="435" t="s">
        <v>828</v>
      </c>
      <c r="J192" s="432"/>
      <c r="K192" s="436" t="s">
        <v>829</v>
      </c>
      <c r="L192" s="437">
        <v>1</v>
      </c>
      <c r="M192" s="438">
        <v>3835</v>
      </c>
      <c r="N192" s="439">
        <v>3835</v>
      </c>
      <c r="O192" s="431" t="s">
        <v>819</v>
      </c>
      <c r="P192" s="431"/>
      <c r="Q192" s="435"/>
      <c r="R192" s="436" t="s">
        <v>819</v>
      </c>
      <c r="S192" s="436"/>
      <c r="T192" s="436"/>
      <c r="U192" s="359">
        <v>0</v>
      </c>
      <c r="V192" s="34"/>
      <c r="W192" s="34"/>
    </row>
    <row r="193" spans="1:23" s="384" customFormat="1" ht="72.75" customHeight="1">
      <c r="A193" s="431" t="s">
        <v>830</v>
      </c>
      <c r="B193" s="432" t="s">
        <v>9</v>
      </c>
      <c r="C193" s="432" t="s">
        <v>14</v>
      </c>
      <c r="D193" s="433" t="s">
        <v>217</v>
      </c>
      <c r="E193" s="434" t="s">
        <v>82</v>
      </c>
      <c r="F193" s="434" t="s">
        <v>82</v>
      </c>
      <c r="G193" s="440" t="s">
        <v>831</v>
      </c>
      <c r="H193" s="440" t="s">
        <v>832</v>
      </c>
      <c r="I193" s="435" t="s">
        <v>828</v>
      </c>
      <c r="J193" s="432"/>
      <c r="K193" s="436" t="s">
        <v>829</v>
      </c>
      <c r="L193" s="437">
        <v>1</v>
      </c>
      <c r="M193" s="438">
        <v>3835</v>
      </c>
      <c r="N193" s="439">
        <v>3835</v>
      </c>
      <c r="O193" s="431" t="s">
        <v>819</v>
      </c>
      <c r="P193" s="431"/>
      <c r="Q193" s="435"/>
      <c r="R193" s="436" t="s">
        <v>819</v>
      </c>
      <c r="S193" s="436"/>
      <c r="T193" s="436"/>
      <c r="U193" s="359">
        <v>0</v>
      </c>
      <c r="V193" s="34"/>
      <c r="W193" s="34"/>
    </row>
    <row r="194" spans="1:23" s="384" customFormat="1" ht="56.45" customHeight="1">
      <c r="A194" s="431" t="s">
        <v>833</v>
      </c>
      <c r="B194" s="432" t="s">
        <v>834</v>
      </c>
      <c r="C194" s="432" t="s">
        <v>835</v>
      </c>
      <c r="D194" s="433" t="s">
        <v>836</v>
      </c>
      <c r="E194" s="434" t="s">
        <v>837</v>
      </c>
      <c r="F194" s="434" t="s">
        <v>837</v>
      </c>
      <c r="G194" s="440" t="s">
        <v>838</v>
      </c>
      <c r="H194" s="440" t="s">
        <v>839</v>
      </c>
      <c r="I194" s="435" t="s">
        <v>458</v>
      </c>
      <c r="J194" s="432"/>
      <c r="K194" s="436" t="s">
        <v>840</v>
      </c>
      <c r="L194" s="437">
        <v>1</v>
      </c>
      <c r="M194" s="438">
        <v>1216000</v>
      </c>
      <c r="N194" s="439">
        <v>1216000</v>
      </c>
      <c r="O194" s="431" t="s">
        <v>254</v>
      </c>
      <c r="P194" s="431"/>
      <c r="Q194" s="435"/>
      <c r="R194" s="436" t="s">
        <v>254</v>
      </c>
      <c r="S194" s="436"/>
      <c r="T194" s="436"/>
      <c r="U194" s="359">
        <v>0</v>
      </c>
    </row>
    <row r="195" spans="1:23" s="1" customFormat="1" ht="37.15" customHeight="1">
      <c r="A195" s="443"/>
      <c r="B195" s="443"/>
      <c r="C195" s="444"/>
      <c r="D195" s="444"/>
      <c r="E195" s="444"/>
      <c r="F195" s="47" t="s">
        <v>489</v>
      </c>
      <c r="G195" s="44"/>
      <c r="H195" s="45"/>
      <c r="I195" s="46"/>
      <c r="J195" s="46"/>
      <c r="K195" s="46"/>
      <c r="L195" s="44"/>
      <c r="M195" s="44"/>
      <c r="N195" s="445">
        <f>SUM(N13:N194)</f>
        <v>408803420.66714293</v>
      </c>
      <c r="O195" s="446"/>
      <c r="P195" s="446"/>
      <c r="Q195" s="444"/>
      <c r="R195" s="444"/>
      <c r="S195" s="444"/>
      <c r="T195" s="444"/>
      <c r="U195" s="444"/>
    </row>
    <row r="199" spans="1:23">
      <c r="H199" s="92"/>
    </row>
  </sheetData>
  <autoFilter ref="A12:U195" xr:uid="{00000000-0009-0000-0000-000000000000}">
    <sortState xmlns:xlrd2="http://schemas.microsoft.com/office/spreadsheetml/2017/richdata2" ref="A13:U195">
      <sortCondition ref="A12:A195"/>
    </sortState>
  </autoFilter>
  <mergeCells count="2">
    <mergeCell ref="A8:A9"/>
    <mergeCell ref="E8:U9"/>
  </mergeCells>
  <phoneticPr fontId="24" type="noConversion"/>
  <dataValidations xWindow="1159" yWindow="484" count="11">
    <dataValidation allowBlank="1" showInputMessage="1" showErrorMessage="1" prompt="Характеристика на русском языке заполняется автоматически в соответствии с КТРУ" sqref="C13:C21 C154:C155 C148 C142:C145 C122:C136 C27:C119 C180:C194" xr:uid="{00000000-0002-0000-0000-000000000000}"/>
    <dataValidation allowBlank="1" showInputMessage="1" showErrorMessage="1" prompt="Введите срок поставки" sqref="N13:N72 N177:N179 N146:N175 N100:N136 M185:N189 N190:N194" xr:uid="{00000000-0002-0000-0000-000001000000}"/>
    <dataValidation type="list" allowBlank="1" showInputMessage="1" showErrorMessage="1" sqref="B13:B21 B122:B136 B32:B119 B190:B194" xr:uid="{00000000-0002-0000-0000-000002000000}">
      <formula1>Тип_пункта</formula1>
    </dataValidation>
    <dataValidation type="list" allowBlank="1" showInputMessage="1" showErrorMessage="1" prompt="Выберите обоснование применения государственных закупок" sqref="F60 F43 F108 F53:F54 F122:F123 F33:F35 F17:F31 F45 F117:F119" xr:uid="{00000000-0002-0000-0000-000003000000}">
      <formula1>Обоснование</formula1>
    </dataValidation>
    <dataValidation allowBlank="1" showInputMessage="1" showErrorMessage="1" prompt="Введите дополнительную характеристику на государственном языке" sqref="D60 D108 D43 D53:D54 D122:D123 D100:D105 D13:D30 F31 D117:D119" xr:uid="{00000000-0002-0000-0000-000004000000}"/>
    <dataValidation allowBlank="1" showInputMessage="1" showErrorMessage="1" prompt="Введите дополнительную характеристику на русском языке" sqref="E60 E108 E13:E31 E43 E100:E105 E122:E123 E54 H53 E117:E119" xr:uid="{00000000-0002-0000-0000-000005000000}"/>
    <dataValidation type="list" allowBlank="1" showInputMessage="1" showErrorMessage="1" prompt="Выберите способ закупки" sqref="F13:F21 F100:F105" xr:uid="{00000000-0002-0000-0000-000006000000}">
      <formula1>Способ</formula1>
    </dataValidation>
    <dataValidation type="decimal" operator="greaterThan" allowBlank="1" showInputMessage="1" showErrorMessage="1" prompt="Введите утвержденную сумму на первый год трехлетнего периода" sqref="J17:J21" xr:uid="{00000000-0002-0000-0000-000007000000}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K13:K21 K100:K101 K105" xr:uid="{00000000-0002-0000-0000-000008000000}">
      <formula1>0</formula1>
    </dataValidation>
    <dataValidation type="decimal" operator="greaterThan" allowBlank="1" showInputMessage="1" showErrorMessage="1" prompt="Введите прогнозируемую сумму на третий год" sqref="L13:L21 L100:L105 L27:L31 L190:L194" xr:uid="{00000000-0002-0000-0000-000009000000}">
      <formula1>0</formula1>
    </dataValidation>
    <dataValidation type="list" allowBlank="1" showInputMessage="1" showErrorMessage="1" sqref="M100:M105 M13:M31 M183:N183 M190:M194" xr:uid="{00000000-0002-0000-0000-00000A000000}">
      <formula1>Месяц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ПГЗ</vt:lpstr>
      <vt:lpstr>ПГЗ!Область_печати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Каппанова Айгуль</dc:creator>
  <cp:lastModifiedBy>Турсынханова Жанар Тулегеновна</cp:lastModifiedBy>
  <cp:lastPrinted>2021-04-30T03:55:03Z</cp:lastPrinted>
  <dcterms:created xsi:type="dcterms:W3CDTF">2014-12-02T04:29:46Z</dcterms:created>
  <dcterms:modified xsi:type="dcterms:W3CDTF">2021-07-03T03:54:23Z</dcterms:modified>
</cp:coreProperties>
</file>